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Investicni akce 2017_18\2017_ERDF_FABLAB A M010\04_Projektova dokumentace\03_realizacni dokumentace stavby\CD_finální verze\"/>
    </mc:Choice>
  </mc:AlternateContent>
  <bookViews>
    <workbookView xWindow="240" yWindow="120" windowWidth="14940" windowHeight="9225"/>
  </bookViews>
  <sheets>
    <sheet name="Rekapitulace" sheetId="1" r:id="rId1"/>
    <sheet name="SO III 01" sheetId="2" r:id="rId2"/>
    <sheet name="SO III 02" sheetId="3" r:id="rId3"/>
  </sheets>
  <calcPr calcId="152511"/>
  <webPublishing codePage="0"/>
</workbook>
</file>

<file path=xl/calcChain.xml><?xml version="1.0" encoding="utf-8"?>
<calcChain xmlns="http://schemas.openxmlformats.org/spreadsheetml/2006/main">
  <c r="M678" i="3" l="1"/>
  <c r="O678" i="3" s="1"/>
  <c r="I678" i="3"/>
  <c r="O674" i="3"/>
  <c r="M674" i="3"/>
  <c r="I674" i="3"/>
  <c r="M673" i="3"/>
  <c r="L673" i="3"/>
  <c r="K673" i="3"/>
  <c r="J673" i="3"/>
  <c r="M672" i="3"/>
  <c r="L672" i="3"/>
  <c r="K672" i="3"/>
  <c r="J672" i="3"/>
  <c r="M668" i="3"/>
  <c r="O668" i="3" s="1"/>
  <c r="I668" i="3"/>
  <c r="M664" i="3"/>
  <c r="O664" i="3" s="1"/>
  <c r="I664" i="3"/>
  <c r="M660" i="3"/>
  <c r="O660" i="3" s="1"/>
  <c r="I660" i="3"/>
  <c r="O656" i="3"/>
  <c r="M656" i="3"/>
  <c r="I656" i="3"/>
  <c r="O652" i="3"/>
  <c r="M652" i="3"/>
  <c r="I652" i="3"/>
  <c r="M648" i="3"/>
  <c r="O648" i="3" s="1"/>
  <c r="I648" i="3"/>
  <c r="M644" i="3"/>
  <c r="O644" i="3" s="1"/>
  <c r="I644" i="3"/>
  <c r="O640" i="3"/>
  <c r="M640" i="3"/>
  <c r="I640" i="3"/>
  <c r="M636" i="3"/>
  <c r="O636" i="3" s="1"/>
  <c r="I636" i="3"/>
  <c r="M632" i="3"/>
  <c r="O632" i="3" s="1"/>
  <c r="I632" i="3"/>
  <c r="M628" i="3"/>
  <c r="O628" i="3" s="1"/>
  <c r="I628" i="3"/>
  <c r="O624" i="3"/>
  <c r="M624" i="3"/>
  <c r="I624" i="3"/>
  <c r="O620" i="3"/>
  <c r="M620" i="3"/>
  <c r="I620" i="3"/>
  <c r="M616" i="3"/>
  <c r="O616" i="3" s="1"/>
  <c r="I616" i="3"/>
  <c r="M612" i="3"/>
  <c r="O612" i="3" s="1"/>
  <c r="I612" i="3"/>
  <c r="O608" i="3"/>
  <c r="M608" i="3"/>
  <c r="I608" i="3"/>
  <c r="M604" i="3"/>
  <c r="M595" i="3" s="1"/>
  <c r="M589" i="3" s="1"/>
  <c r="I604" i="3"/>
  <c r="M600" i="3"/>
  <c r="O600" i="3" s="1"/>
  <c r="I600" i="3"/>
  <c r="M596" i="3"/>
  <c r="O596" i="3" s="1"/>
  <c r="I596" i="3"/>
  <c r="L595" i="3"/>
  <c r="K595" i="3"/>
  <c r="K589" i="3" s="1"/>
  <c r="J595" i="3"/>
  <c r="J589" i="3" s="1"/>
  <c r="O591" i="3"/>
  <c r="M591" i="3"/>
  <c r="I591" i="3"/>
  <c r="M590" i="3"/>
  <c r="L590" i="3"/>
  <c r="K590" i="3"/>
  <c r="J590" i="3"/>
  <c r="L589" i="3"/>
  <c r="M585" i="3"/>
  <c r="O585" i="3" s="1"/>
  <c r="I585" i="3"/>
  <c r="M581" i="3"/>
  <c r="I581" i="3"/>
  <c r="L580" i="3"/>
  <c r="K580" i="3"/>
  <c r="J580" i="3"/>
  <c r="M576" i="3"/>
  <c r="O576" i="3" s="1"/>
  <c r="I576" i="3"/>
  <c r="M575" i="3"/>
  <c r="L575" i="3"/>
  <c r="K575" i="3"/>
  <c r="J575" i="3"/>
  <c r="O571" i="3"/>
  <c r="M571" i="3"/>
  <c r="I571" i="3"/>
  <c r="M570" i="3"/>
  <c r="L570" i="3"/>
  <c r="K570" i="3"/>
  <c r="J570" i="3"/>
  <c r="M566" i="3"/>
  <c r="O566" i="3" s="1"/>
  <c r="I566" i="3"/>
  <c r="M562" i="3"/>
  <c r="I562" i="3"/>
  <c r="L561" i="3"/>
  <c r="K561" i="3"/>
  <c r="J561" i="3"/>
  <c r="M557" i="3"/>
  <c r="O557" i="3" s="1"/>
  <c r="I557" i="3"/>
  <c r="O553" i="3"/>
  <c r="M553" i="3"/>
  <c r="I553" i="3"/>
  <c r="O549" i="3"/>
  <c r="M549" i="3"/>
  <c r="I549" i="3"/>
  <c r="M545" i="3"/>
  <c r="O545" i="3" s="1"/>
  <c r="I545" i="3"/>
  <c r="M541" i="3"/>
  <c r="O541" i="3" s="1"/>
  <c r="I541" i="3"/>
  <c r="O537" i="3"/>
  <c r="M537" i="3"/>
  <c r="I537" i="3"/>
  <c r="M533" i="3"/>
  <c r="O533" i="3" s="1"/>
  <c r="I533" i="3"/>
  <c r="M529" i="3"/>
  <c r="O529" i="3" s="1"/>
  <c r="I529" i="3"/>
  <c r="M525" i="3"/>
  <c r="O525" i="3" s="1"/>
  <c r="I525" i="3"/>
  <c r="O521" i="3"/>
  <c r="M521" i="3"/>
  <c r="I521" i="3"/>
  <c r="O517" i="3"/>
  <c r="M517" i="3"/>
  <c r="I517" i="3"/>
  <c r="M513" i="3"/>
  <c r="O513" i="3" s="1"/>
  <c r="I513" i="3"/>
  <c r="M509" i="3"/>
  <c r="O509" i="3" s="1"/>
  <c r="I509" i="3"/>
  <c r="O505" i="3"/>
  <c r="M505" i="3"/>
  <c r="I505" i="3"/>
  <c r="M501" i="3"/>
  <c r="O501" i="3" s="1"/>
  <c r="I501" i="3"/>
  <c r="M497" i="3"/>
  <c r="O497" i="3" s="1"/>
  <c r="I497" i="3"/>
  <c r="M493" i="3"/>
  <c r="O493" i="3" s="1"/>
  <c r="I493" i="3"/>
  <c r="O489" i="3"/>
  <c r="M489" i="3"/>
  <c r="I489" i="3"/>
  <c r="O485" i="3"/>
  <c r="M485" i="3"/>
  <c r="I485" i="3"/>
  <c r="M481" i="3"/>
  <c r="O481" i="3" s="1"/>
  <c r="I481" i="3"/>
  <c r="M477" i="3"/>
  <c r="O477" i="3" s="1"/>
  <c r="I477" i="3"/>
  <c r="O473" i="3"/>
  <c r="M473" i="3"/>
  <c r="I473" i="3"/>
  <c r="M469" i="3"/>
  <c r="O469" i="3" s="1"/>
  <c r="I469" i="3"/>
  <c r="M465" i="3"/>
  <c r="O465" i="3" s="1"/>
  <c r="I465" i="3"/>
  <c r="M461" i="3"/>
  <c r="O461" i="3" s="1"/>
  <c r="I461" i="3"/>
  <c r="O457" i="3"/>
  <c r="M457" i="3"/>
  <c r="I457" i="3"/>
  <c r="M456" i="3"/>
  <c r="L456" i="3"/>
  <c r="K456" i="3"/>
  <c r="J456" i="3"/>
  <c r="O452" i="3"/>
  <c r="M452" i="3"/>
  <c r="I452" i="3"/>
  <c r="M448" i="3"/>
  <c r="O448" i="3" s="1"/>
  <c r="I448" i="3"/>
  <c r="M444" i="3"/>
  <c r="O444" i="3" s="1"/>
  <c r="I444" i="3"/>
  <c r="O440" i="3"/>
  <c r="M440" i="3"/>
  <c r="I440" i="3"/>
  <c r="M436" i="3"/>
  <c r="O436" i="3" s="1"/>
  <c r="I436" i="3"/>
  <c r="M432" i="3"/>
  <c r="O432" i="3" s="1"/>
  <c r="I432" i="3"/>
  <c r="M428" i="3"/>
  <c r="O428" i="3" s="1"/>
  <c r="I428" i="3"/>
  <c r="O424" i="3"/>
  <c r="M424" i="3"/>
  <c r="I424" i="3"/>
  <c r="O420" i="3"/>
  <c r="M420" i="3"/>
  <c r="I420" i="3"/>
  <c r="M416" i="3"/>
  <c r="O416" i="3" s="1"/>
  <c r="I416" i="3"/>
  <c r="M412" i="3"/>
  <c r="O412" i="3" s="1"/>
  <c r="I412" i="3"/>
  <c r="O408" i="3"/>
  <c r="M408" i="3"/>
  <c r="I408" i="3"/>
  <c r="M404" i="3"/>
  <c r="O404" i="3" s="1"/>
  <c r="I404" i="3"/>
  <c r="M400" i="3"/>
  <c r="O400" i="3" s="1"/>
  <c r="I400" i="3"/>
  <c r="M396" i="3"/>
  <c r="O396" i="3" s="1"/>
  <c r="I396" i="3"/>
  <c r="O392" i="3"/>
  <c r="M392" i="3"/>
  <c r="I392" i="3"/>
  <c r="O388" i="3"/>
  <c r="M388" i="3"/>
  <c r="I388" i="3"/>
  <c r="M384" i="3"/>
  <c r="O384" i="3" s="1"/>
  <c r="I384" i="3"/>
  <c r="M380" i="3"/>
  <c r="O380" i="3" s="1"/>
  <c r="I380" i="3"/>
  <c r="O376" i="3"/>
  <c r="M376" i="3"/>
  <c r="I376" i="3"/>
  <c r="M372" i="3"/>
  <c r="O372" i="3" s="1"/>
  <c r="I372" i="3"/>
  <c r="M368" i="3"/>
  <c r="O368" i="3" s="1"/>
  <c r="I368" i="3"/>
  <c r="M364" i="3"/>
  <c r="O364" i="3" s="1"/>
  <c r="I364" i="3"/>
  <c r="O360" i="3"/>
  <c r="M360" i="3"/>
  <c r="I360" i="3"/>
  <c r="O356" i="3"/>
  <c r="M356" i="3"/>
  <c r="I356" i="3"/>
  <c r="M352" i="3"/>
  <c r="O352" i="3" s="1"/>
  <c r="I352" i="3"/>
  <c r="M348" i="3"/>
  <c r="O348" i="3" s="1"/>
  <c r="I348" i="3"/>
  <c r="O344" i="3"/>
  <c r="M344" i="3"/>
  <c r="I344" i="3"/>
  <c r="M340" i="3"/>
  <c r="O340" i="3" s="1"/>
  <c r="I340" i="3"/>
  <c r="M336" i="3"/>
  <c r="O336" i="3" s="1"/>
  <c r="I336" i="3"/>
  <c r="M332" i="3"/>
  <c r="O332" i="3" s="1"/>
  <c r="I332" i="3"/>
  <c r="O328" i="3"/>
  <c r="M328" i="3"/>
  <c r="I328" i="3"/>
  <c r="O324" i="3"/>
  <c r="M324" i="3"/>
  <c r="I324" i="3"/>
  <c r="M320" i="3"/>
  <c r="O320" i="3" s="1"/>
  <c r="I320" i="3"/>
  <c r="M316" i="3"/>
  <c r="O316" i="3" s="1"/>
  <c r="I316" i="3"/>
  <c r="O312" i="3"/>
  <c r="M312" i="3"/>
  <c r="I312" i="3"/>
  <c r="M308" i="3"/>
  <c r="O308" i="3" s="1"/>
  <c r="I308" i="3"/>
  <c r="M304" i="3"/>
  <c r="O304" i="3" s="1"/>
  <c r="I304" i="3"/>
  <c r="M300" i="3"/>
  <c r="O300" i="3" s="1"/>
  <c r="I300" i="3"/>
  <c r="O296" i="3"/>
  <c r="M296" i="3"/>
  <c r="I296" i="3"/>
  <c r="O292" i="3"/>
  <c r="M292" i="3"/>
  <c r="I292" i="3"/>
  <c r="L291" i="3"/>
  <c r="L277" i="3" s="1"/>
  <c r="K291" i="3"/>
  <c r="K277" i="3" s="1"/>
  <c r="J291" i="3"/>
  <c r="M287" i="3"/>
  <c r="O287" i="3" s="1"/>
  <c r="I287" i="3"/>
  <c r="M283" i="3"/>
  <c r="O283" i="3" s="1"/>
  <c r="I283" i="3"/>
  <c r="O279" i="3"/>
  <c r="M279" i="3"/>
  <c r="I279" i="3"/>
  <c r="L278" i="3"/>
  <c r="K278" i="3"/>
  <c r="J278" i="3"/>
  <c r="M273" i="3"/>
  <c r="O273" i="3" s="1"/>
  <c r="I273" i="3"/>
  <c r="M269" i="3"/>
  <c r="O269" i="3" s="1"/>
  <c r="I269" i="3"/>
  <c r="M265" i="3"/>
  <c r="O265" i="3" s="1"/>
  <c r="I265" i="3"/>
  <c r="O261" i="3"/>
  <c r="M261" i="3"/>
  <c r="I261" i="3"/>
  <c r="L260" i="3"/>
  <c r="K260" i="3"/>
  <c r="J260" i="3"/>
  <c r="M256" i="3"/>
  <c r="O256" i="3" s="1"/>
  <c r="I256" i="3"/>
  <c r="M252" i="3"/>
  <c r="I252" i="3"/>
  <c r="L251" i="3"/>
  <c r="K251" i="3"/>
  <c r="J251" i="3"/>
  <c r="M247" i="3"/>
  <c r="O247" i="3" s="1"/>
  <c r="I247" i="3"/>
  <c r="O243" i="3"/>
  <c r="M243" i="3"/>
  <c r="I243" i="3"/>
  <c r="M239" i="3"/>
  <c r="M230" i="3" s="1"/>
  <c r="I239" i="3"/>
  <c r="M235" i="3"/>
  <c r="O235" i="3" s="1"/>
  <c r="I235" i="3"/>
  <c r="M231" i="3"/>
  <c r="O231" i="3" s="1"/>
  <c r="I231" i="3"/>
  <c r="L230" i="3"/>
  <c r="K230" i="3"/>
  <c r="J230" i="3"/>
  <c r="O226" i="3"/>
  <c r="M226" i="3"/>
  <c r="I226" i="3"/>
  <c r="O222" i="3"/>
  <c r="M222" i="3"/>
  <c r="I222" i="3"/>
  <c r="M218" i="3"/>
  <c r="O218" i="3" s="1"/>
  <c r="I218" i="3"/>
  <c r="M214" i="3"/>
  <c r="O214" i="3" s="1"/>
  <c r="I214" i="3"/>
  <c r="O210" i="3"/>
  <c r="M210" i="3"/>
  <c r="I210" i="3"/>
  <c r="M206" i="3"/>
  <c r="O206" i="3" s="1"/>
  <c r="I206" i="3"/>
  <c r="M202" i="3"/>
  <c r="I202" i="3"/>
  <c r="L201" i="3"/>
  <c r="K201" i="3"/>
  <c r="J201" i="3"/>
  <c r="M197" i="3"/>
  <c r="O197" i="3" s="1"/>
  <c r="I197" i="3"/>
  <c r="M196" i="3"/>
  <c r="L196" i="3"/>
  <c r="K196" i="3"/>
  <c r="J196" i="3"/>
  <c r="O192" i="3"/>
  <c r="M192" i="3"/>
  <c r="I192" i="3"/>
  <c r="M188" i="3"/>
  <c r="O188" i="3" s="1"/>
  <c r="I188" i="3"/>
  <c r="M184" i="3"/>
  <c r="O184" i="3" s="1"/>
  <c r="I184" i="3"/>
  <c r="M180" i="3"/>
  <c r="O180" i="3" s="1"/>
  <c r="I180" i="3"/>
  <c r="O176" i="3"/>
  <c r="M176" i="3"/>
  <c r="I176" i="3"/>
  <c r="M172" i="3"/>
  <c r="I172" i="3"/>
  <c r="L171" i="3"/>
  <c r="K171" i="3"/>
  <c r="J171" i="3"/>
  <c r="M167" i="3"/>
  <c r="O167" i="3" s="1"/>
  <c r="I167" i="3"/>
  <c r="M163" i="3"/>
  <c r="O163" i="3" s="1"/>
  <c r="I163" i="3"/>
  <c r="O159" i="3"/>
  <c r="M159" i="3"/>
  <c r="I159" i="3"/>
  <c r="M155" i="3"/>
  <c r="O155" i="3" s="1"/>
  <c r="I155" i="3"/>
  <c r="M151" i="3"/>
  <c r="O151" i="3" s="1"/>
  <c r="I151" i="3"/>
  <c r="M147" i="3"/>
  <c r="O147" i="3" s="1"/>
  <c r="I147" i="3"/>
  <c r="O143" i="3"/>
  <c r="M143" i="3"/>
  <c r="I143" i="3"/>
  <c r="O139" i="3"/>
  <c r="M139" i="3"/>
  <c r="I139" i="3"/>
  <c r="M135" i="3"/>
  <c r="O135" i="3" s="1"/>
  <c r="I135" i="3"/>
  <c r="M131" i="3"/>
  <c r="O131" i="3" s="1"/>
  <c r="I131" i="3"/>
  <c r="O127" i="3"/>
  <c r="M127" i="3"/>
  <c r="I127" i="3"/>
  <c r="L126" i="3"/>
  <c r="K126" i="3"/>
  <c r="J126" i="3"/>
  <c r="M122" i="3"/>
  <c r="O122" i="3" s="1"/>
  <c r="I122" i="3"/>
  <c r="M118" i="3"/>
  <c r="O118" i="3" s="1"/>
  <c r="I118" i="3"/>
  <c r="M114" i="3"/>
  <c r="O114" i="3" s="1"/>
  <c r="I114" i="3"/>
  <c r="O110" i="3"/>
  <c r="M110" i="3"/>
  <c r="I110" i="3"/>
  <c r="O106" i="3"/>
  <c r="M106" i="3"/>
  <c r="I106" i="3"/>
  <c r="L105" i="3"/>
  <c r="L8" i="3" s="1"/>
  <c r="K105" i="3"/>
  <c r="J105" i="3"/>
  <c r="M101" i="3"/>
  <c r="O101" i="3" s="1"/>
  <c r="I101" i="3"/>
  <c r="M97" i="3"/>
  <c r="O97" i="3" s="1"/>
  <c r="I97" i="3"/>
  <c r="O93" i="3"/>
  <c r="M93" i="3"/>
  <c r="I93" i="3"/>
  <c r="L92" i="3"/>
  <c r="K92" i="3"/>
  <c r="J92" i="3"/>
  <c r="M88" i="3"/>
  <c r="O88" i="3" s="1"/>
  <c r="I88" i="3"/>
  <c r="M84" i="3"/>
  <c r="O84" i="3" s="1"/>
  <c r="I84" i="3"/>
  <c r="M80" i="3"/>
  <c r="O80" i="3" s="1"/>
  <c r="I80" i="3"/>
  <c r="O76" i="3"/>
  <c r="M76" i="3"/>
  <c r="I76" i="3"/>
  <c r="M72" i="3"/>
  <c r="O72" i="3" s="1"/>
  <c r="I72" i="3"/>
  <c r="M68" i="3"/>
  <c r="O68" i="3" s="1"/>
  <c r="I68" i="3"/>
  <c r="M64" i="3"/>
  <c r="O64" i="3" s="1"/>
  <c r="I64" i="3"/>
  <c r="O60" i="3"/>
  <c r="M60" i="3"/>
  <c r="I60" i="3"/>
  <c r="M56" i="3"/>
  <c r="O56" i="3" s="1"/>
  <c r="I56" i="3"/>
  <c r="M52" i="3"/>
  <c r="I52" i="3"/>
  <c r="L51" i="3"/>
  <c r="K51" i="3"/>
  <c r="J51" i="3"/>
  <c r="M47" i="3"/>
  <c r="O47" i="3" s="1"/>
  <c r="I47" i="3"/>
  <c r="O43" i="3"/>
  <c r="M43" i="3"/>
  <c r="I43" i="3"/>
  <c r="M39" i="3"/>
  <c r="O39" i="3" s="1"/>
  <c r="I39" i="3"/>
  <c r="M35" i="3"/>
  <c r="I35" i="3"/>
  <c r="L34" i="3"/>
  <c r="K34" i="3"/>
  <c r="K8" i="3" s="1"/>
  <c r="J34" i="3"/>
  <c r="M30" i="3"/>
  <c r="O30" i="3" s="1"/>
  <c r="I30" i="3"/>
  <c r="O26" i="3"/>
  <c r="M26" i="3"/>
  <c r="I26" i="3"/>
  <c r="M22" i="3"/>
  <c r="O22" i="3" s="1"/>
  <c r="I22" i="3"/>
  <c r="M18" i="3"/>
  <c r="O18" i="3" s="1"/>
  <c r="I18" i="3"/>
  <c r="M14" i="3"/>
  <c r="O14" i="3" s="1"/>
  <c r="I14" i="3"/>
  <c r="O10" i="3"/>
  <c r="M10" i="3"/>
  <c r="I10" i="3"/>
  <c r="L9" i="3"/>
  <c r="K9" i="3"/>
  <c r="J9" i="3"/>
  <c r="O710" i="2"/>
  <c r="M710" i="2"/>
  <c r="I710" i="2"/>
  <c r="M706" i="2"/>
  <c r="O706" i="2" s="1"/>
  <c r="I706" i="2"/>
  <c r="M702" i="2"/>
  <c r="O702" i="2" s="1"/>
  <c r="I702" i="2"/>
  <c r="M698" i="2"/>
  <c r="O698" i="2" s="1"/>
  <c r="I698" i="2"/>
  <c r="O694" i="2"/>
  <c r="M694" i="2"/>
  <c r="I694" i="2"/>
  <c r="M690" i="2"/>
  <c r="O690" i="2" s="1"/>
  <c r="I690" i="2"/>
  <c r="M686" i="2"/>
  <c r="O686" i="2" s="1"/>
  <c r="I686" i="2"/>
  <c r="M682" i="2"/>
  <c r="O682" i="2" s="1"/>
  <c r="I682" i="2"/>
  <c r="O678" i="2"/>
  <c r="M678" i="2"/>
  <c r="I678" i="2"/>
  <c r="M674" i="2"/>
  <c r="O674" i="2" s="1"/>
  <c r="I674" i="2"/>
  <c r="M670" i="2"/>
  <c r="O670" i="2" s="1"/>
  <c r="I670" i="2"/>
  <c r="M666" i="2"/>
  <c r="O666" i="2" s="1"/>
  <c r="I666" i="2"/>
  <c r="O662" i="2"/>
  <c r="M662" i="2"/>
  <c r="I662" i="2"/>
  <c r="M658" i="2"/>
  <c r="O658" i="2" s="1"/>
  <c r="I658" i="2"/>
  <c r="M654" i="2"/>
  <c r="O654" i="2" s="1"/>
  <c r="I654" i="2"/>
  <c r="M650" i="2"/>
  <c r="O650" i="2" s="1"/>
  <c r="I650" i="2"/>
  <c r="O646" i="2"/>
  <c r="M646" i="2"/>
  <c r="I646" i="2"/>
  <c r="M642" i="2"/>
  <c r="M641" i="2" s="1"/>
  <c r="I642" i="2"/>
  <c r="L641" i="2"/>
  <c r="L635" i="2" s="1"/>
  <c r="K641" i="2"/>
  <c r="J641" i="2"/>
  <c r="M637" i="2"/>
  <c r="I637" i="2"/>
  <c r="L636" i="2"/>
  <c r="K636" i="2"/>
  <c r="K635" i="2" s="1"/>
  <c r="J636" i="2"/>
  <c r="J635" i="2"/>
  <c r="M631" i="2"/>
  <c r="O631" i="2" s="1"/>
  <c r="I631" i="2"/>
  <c r="O627" i="2"/>
  <c r="M627" i="2"/>
  <c r="I627" i="2"/>
  <c r="M626" i="2"/>
  <c r="L626" i="2"/>
  <c r="K626" i="2"/>
  <c r="J626" i="2"/>
  <c r="M622" i="2"/>
  <c r="M621" i="2" s="1"/>
  <c r="I622" i="2"/>
  <c r="L621" i="2"/>
  <c r="K621" i="2"/>
  <c r="J621" i="2"/>
  <c r="M617" i="2"/>
  <c r="I617" i="2"/>
  <c r="L616" i="2"/>
  <c r="K616" i="2"/>
  <c r="J616" i="2"/>
  <c r="M612" i="2"/>
  <c r="O612" i="2" s="1"/>
  <c r="I612" i="2"/>
  <c r="O608" i="2"/>
  <c r="M608" i="2"/>
  <c r="I608" i="2"/>
  <c r="M607" i="2"/>
  <c r="L607" i="2"/>
  <c r="K607" i="2"/>
  <c r="J607" i="2"/>
  <c r="M603" i="2"/>
  <c r="O603" i="2" s="1"/>
  <c r="I603" i="2"/>
  <c r="M599" i="2"/>
  <c r="O599" i="2" s="1"/>
  <c r="I599" i="2"/>
  <c r="M595" i="2"/>
  <c r="O595" i="2" s="1"/>
  <c r="I595" i="2"/>
  <c r="O591" i="2"/>
  <c r="M591" i="2"/>
  <c r="I591" i="2"/>
  <c r="M587" i="2"/>
  <c r="O587" i="2" s="1"/>
  <c r="I587" i="2"/>
  <c r="M583" i="2"/>
  <c r="O583" i="2" s="1"/>
  <c r="I583" i="2"/>
  <c r="M579" i="2"/>
  <c r="O579" i="2" s="1"/>
  <c r="I579" i="2"/>
  <c r="O575" i="2"/>
  <c r="M575" i="2"/>
  <c r="I575" i="2"/>
  <c r="M571" i="2"/>
  <c r="O571" i="2" s="1"/>
  <c r="I571" i="2"/>
  <c r="M567" i="2"/>
  <c r="O567" i="2" s="1"/>
  <c r="I567" i="2"/>
  <c r="M563" i="2"/>
  <c r="O563" i="2" s="1"/>
  <c r="I563" i="2"/>
  <c r="O559" i="2"/>
  <c r="M559" i="2"/>
  <c r="I559" i="2"/>
  <c r="M555" i="2"/>
  <c r="O555" i="2" s="1"/>
  <c r="I555" i="2"/>
  <c r="M551" i="2"/>
  <c r="O551" i="2" s="1"/>
  <c r="I551" i="2"/>
  <c r="M547" i="2"/>
  <c r="O547" i="2" s="1"/>
  <c r="I547" i="2"/>
  <c r="O543" i="2"/>
  <c r="M543" i="2"/>
  <c r="I543" i="2"/>
  <c r="M539" i="2"/>
  <c r="O539" i="2" s="1"/>
  <c r="I539" i="2"/>
  <c r="M535" i="2"/>
  <c r="O535" i="2" s="1"/>
  <c r="I535" i="2"/>
  <c r="M531" i="2"/>
  <c r="O531" i="2" s="1"/>
  <c r="I531" i="2"/>
  <c r="O527" i="2"/>
  <c r="M527" i="2"/>
  <c r="I527" i="2"/>
  <c r="M523" i="2"/>
  <c r="O523" i="2" s="1"/>
  <c r="I523" i="2"/>
  <c r="M519" i="2"/>
  <c r="O519" i="2" s="1"/>
  <c r="I519" i="2"/>
  <c r="M515" i="2"/>
  <c r="O515" i="2" s="1"/>
  <c r="I515" i="2"/>
  <c r="O511" i="2"/>
  <c r="M511" i="2"/>
  <c r="I511" i="2"/>
  <c r="M507" i="2"/>
  <c r="I507" i="2"/>
  <c r="L506" i="2"/>
  <c r="K506" i="2"/>
  <c r="J506" i="2"/>
  <c r="M502" i="2"/>
  <c r="O502" i="2" s="1"/>
  <c r="I502" i="2"/>
  <c r="M498" i="2"/>
  <c r="O498" i="2" s="1"/>
  <c r="I498" i="2"/>
  <c r="O494" i="2"/>
  <c r="M494" i="2"/>
  <c r="I494" i="2"/>
  <c r="M490" i="2"/>
  <c r="O490" i="2" s="1"/>
  <c r="I490" i="2"/>
  <c r="M486" i="2"/>
  <c r="O486" i="2" s="1"/>
  <c r="I486" i="2"/>
  <c r="M482" i="2"/>
  <c r="O482" i="2" s="1"/>
  <c r="I482" i="2"/>
  <c r="O478" i="2"/>
  <c r="M478" i="2"/>
  <c r="I478" i="2"/>
  <c r="O474" i="2"/>
  <c r="M474" i="2"/>
  <c r="I474" i="2"/>
  <c r="M470" i="2"/>
  <c r="O470" i="2" s="1"/>
  <c r="I470" i="2"/>
  <c r="M466" i="2"/>
  <c r="O466" i="2" s="1"/>
  <c r="I466" i="2"/>
  <c r="O462" i="2"/>
  <c r="M462" i="2"/>
  <c r="I462" i="2"/>
  <c r="M458" i="2"/>
  <c r="O458" i="2" s="1"/>
  <c r="I458" i="2"/>
  <c r="M454" i="2"/>
  <c r="O454" i="2" s="1"/>
  <c r="I454" i="2"/>
  <c r="M450" i="2"/>
  <c r="O450" i="2" s="1"/>
  <c r="I450" i="2"/>
  <c r="O446" i="2"/>
  <c r="M446" i="2"/>
  <c r="I446" i="2"/>
  <c r="O442" i="2"/>
  <c r="M442" i="2"/>
  <c r="I442" i="2"/>
  <c r="M438" i="2"/>
  <c r="O438" i="2" s="1"/>
  <c r="I438" i="2"/>
  <c r="M434" i="2"/>
  <c r="O434" i="2" s="1"/>
  <c r="I434" i="2"/>
  <c r="O430" i="2"/>
  <c r="M430" i="2"/>
  <c r="I430" i="2"/>
  <c r="M426" i="2"/>
  <c r="O426" i="2" s="1"/>
  <c r="I426" i="2"/>
  <c r="M422" i="2"/>
  <c r="O422" i="2" s="1"/>
  <c r="I422" i="2"/>
  <c r="M418" i="2"/>
  <c r="O418" i="2" s="1"/>
  <c r="I418" i="2"/>
  <c r="O414" i="2"/>
  <c r="M414" i="2"/>
  <c r="I414" i="2"/>
  <c r="O410" i="2"/>
  <c r="M410" i="2"/>
  <c r="I410" i="2"/>
  <c r="M406" i="2"/>
  <c r="O406" i="2" s="1"/>
  <c r="I406" i="2"/>
  <c r="M402" i="2"/>
  <c r="O402" i="2" s="1"/>
  <c r="I402" i="2"/>
  <c r="O398" i="2"/>
  <c r="M398" i="2"/>
  <c r="I398" i="2"/>
  <c r="M394" i="2"/>
  <c r="O394" i="2" s="1"/>
  <c r="I394" i="2"/>
  <c r="M390" i="2"/>
  <c r="O390" i="2" s="1"/>
  <c r="I390" i="2"/>
  <c r="M386" i="2"/>
  <c r="O386" i="2" s="1"/>
  <c r="I386" i="2"/>
  <c r="O382" i="2"/>
  <c r="M382" i="2"/>
  <c r="I382" i="2"/>
  <c r="O378" i="2"/>
  <c r="M378" i="2"/>
  <c r="I378" i="2"/>
  <c r="M374" i="2"/>
  <c r="O374" i="2" s="1"/>
  <c r="I374" i="2"/>
  <c r="M370" i="2"/>
  <c r="O370" i="2" s="1"/>
  <c r="I370" i="2"/>
  <c r="O366" i="2"/>
  <c r="M366" i="2"/>
  <c r="I366" i="2"/>
  <c r="M362" i="2"/>
  <c r="O362" i="2" s="1"/>
  <c r="I362" i="2"/>
  <c r="M358" i="2"/>
  <c r="O358" i="2" s="1"/>
  <c r="I358" i="2"/>
  <c r="M354" i="2"/>
  <c r="O354" i="2" s="1"/>
  <c r="I354" i="2"/>
  <c r="O350" i="2"/>
  <c r="M350" i="2"/>
  <c r="I350" i="2"/>
  <c r="M346" i="2"/>
  <c r="O346" i="2" s="1"/>
  <c r="I346" i="2"/>
  <c r="O342" i="2"/>
  <c r="M342" i="2"/>
  <c r="I342" i="2"/>
  <c r="M338" i="2"/>
  <c r="O338" i="2" s="1"/>
  <c r="I338" i="2"/>
  <c r="O334" i="2"/>
  <c r="M334" i="2"/>
  <c r="I334" i="2"/>
  <c r="M333" i="2"/>
  <c r="L333" i="2"/>
  <c r="K333" i="2"/>
  <c r="J333" i="2"/>
  <c r="O329" i="2"/>
  <c r="M329" i="2"/>
  <c r="I329" i="2"/>
  <c r="M325" i="2"/>
  <c r="O325" i="2" s="1"/>
  <c r="I325" i="2"/>
  <c r="M321" i="2"/>
  <c r="O321" i="2" s="1"/>
  <c r="I321" i="2"/>
  <c r="M320" i="2"/>
  <c r="L320" i="2"/>
  <c r="K320" i="2"/>
  <c r="K319" i="2" s="1"/>
  <c r="J320" i="2"/>
  <c r="J319" i="2" s="1"/>
  <c r="O315" i="2"/>
  <c r="M315" i="2"/>
  <c r="I315" i="2"/>
  <c r="M311" i="2"/>
  <c r="O311" i="2" s="1"/>
  <c r="I311" i="2"/>
  <c r="M307" i="2"/>
  <c r="O307" i="2" s="1"/>
  <c r="I307" i="2"/>
  <c r="M303" i="2"/>
  <c r="O303" i="2" s="1"/>
  <c r="I303" i="2"/>
  <c r="L302" i="2"/>
  <c r="K302" i="2"/>
  <c r="J302" i="2"/>
  <c r="O298" i="2"/>
  <c r="M298" i="2"/>
  <c r="I298" i="2"/>
  <c r="M294" i="2"/>
  <c r="O294" i="2" s="1"/>
  <c r="I294" i="2"/>
  <c r="M293" i="2"/>
  <c r="L293" i="2"/>
  <c r="K293" i="2"/>
  <c r="J293" i="2"/>
  <c r="O289" i="2"/>
  <c r="M289" i="2"/>
  <c r="I289" i="2"/>
  <c r="M285" i="2"/>
  <c r="O285" i="2" s="1"/>
  <c r="I285" i="2"/>
  <c r="O281" i="2"/>
  <c r="M281" i="2"/>
  <c r="I281" i="2"/>
  <c r="O277" i="2"/>
  <c r="M277" i="2"/>
  <c r="I277" i="2"/>
  <c r="M273" i="2"/>
  <c r="M272" i="2" s="1"/>
  <c r="I273" i="2"/>
  <c r="L272" i="2"/>
  <c r="K272" i="2"/>
  <c r="J272" i="2"/>
  <c r="M268" i="2"/>
  <c r="O268" i="2" s="1"/>
  <c r="I268" i="2"/>
  <c r="O264" i="2"/>
  <c r="M264" i="2"/>
  <c r="I264" i="2"/>
  <c r="M260" i="2"/>
  <c r="O260" i="2" s="1"/>
  <c r="I260" i="2"/>
  <c r="M256" i="2"/>
  <c r="O256" i="2" s="1"/>
  <c r="I256" i="2"/>
  <c r="M252" i="2"/>
  <c r="O252" i="2" s="1"/>
  <c r="I252" i="2"/>
  <c r="L251" i="2"/>
  <c r="K251" i="2"/>
  <c r="J251" i="2"/>
  <c r="O247" i="2"/>
  <c r="M247" i="2"/>
  <c r="I247" i="2"/>
  <c r="M243" i="2"/>
  <c r="O243" i="2" s="1"/>
  <c r="I243" i="2"/>
  <c r="O239" i="2"/>
  <c r="M239" i="2"/>
  <c r="I239" i="2"/>
  <c r="M235" i="2"/>
  <c r="O235" i="2" s="1"/>
  <c r="I235" i="2"/>
  <c r="O231" i="2"/>
  <c r="M231" i="2"/>
  <c r="I231" i="2"/>
  <c r="O227" i="2"/>
  <c r="M227" i="2"/>
  <c r="I227" i="2"/>
  <c r="M223" i="2"/>
  <c r="O223" i="2" s="1"/>
  <c r="I223" i="2"/>
  <c r="M219" i="2"/>
  <c r="O219" i="2" s="1"/>
  <c r="I219" i="2"/>
  <c r="L218" i="2"/>
  <c r="K218" i="2"/>
  <c r="J218" i="2"/>
  <c r="O214" i="2"/>
  <c r="M214" i="2"/>
  <c r="I214" i="2"/>
  <c r="M210" i="2"/>
  <c r="O210" i="2" s="1"/>
  <c r="I210" i="2"/>
  <c r="M206" i="2"/>
  <c r="M205" i="2" s="1"/>
  <c r="I206" i="2"/>
  <c r="L205" i="2"/>
  <c r="K205" i="2"/>
  <c r="J205" i="2"/>
  <c r="M201" i="2"/>
  <c r="O201" i="2" s="1"/>
  <c r="I201" i="2"/>
  <c r="O197" i="2"/>
  <c r="M197" i="2"/>
  <c r="I197" i="2"/>
  <c r="M193" i="2"/>
  <c r="O193" i="2" s="1"/>
  <c r="I193" i="2"/>
  <c r="M189" i="2"/>
  <c r="M188" i="2" s="1"/>
  <c r="I189" i="2"/>
  <c r="L188" i="2"/>
  <c r="K188" i="2"/>
  <c r="J188" i="2"/>
  <c r="M184" i="2"/>
  <c r="O184" i="2" s="1"/>
  <c r="I184" i="2"/>
  <c r="O180" i="2"/>
  <c r="M180" i="2"/>
  <c r="I180" i="2"/>
  <c r="M176" i="2"/>
  <c r="O176" i="2" s="1"/>
  <c r="I176" i="2"/>
  <c r="M172" i="2"/>
  <c r="O172" i="2" s="1"/>
  <c r="I172" i="2"/>
  <c r="M168" i="2"/>
  <c r="O168" i="2" s="1"/>
  <c r="I168" i="2"/>
  <c r="O164" i="2"/>
  <c r="M164" i="2"/>
  <c r="I164" i="2"/>
  <c r="L163" i="2"/>
  <c r="K163" i="2"/>
  <c r="J163" i="2"/>
  <c r="M159" i="2"/>
  <c r="O159" i="2" s="1"/>
  <c r="I159" i="2"/>
  <c r="M155" i="2"/>
  <c r="M154" i="2" s="1"/>
  <c r="I155" i="2"/>
  <c r="L154" i="2"/>
  <c r="K154" i="2"/>
  <c r="J154" i="2"/>
  <c r="M150" i="2"/>
  <c r="O150" i="2" s="1"/>
  <c r="I150" i="2"/>
  <c r="O146" i="2"/>
  <c r="M146" i="2"/>
  <c r="I146" i="2"/>
  <c r="M142" i="2"/>
  <c r="O142" i="2" s="1"/>
  <c r="I142" i="2"/>
  <c r="L141" i="2"/>
  <c r="K141" i="2"/>
  <c r="J141" i="2"/>
  <c r="M137" i="2"/>
  <c r="O137" i="2" s="1"/>
  <c r="I137" i="2"/>
  <c r="M133" i="2"/>
  <c r="O133" i="2" s="1"/>
  <c r="I133" i="2"/>
  <c r="O129" i="2"/>
  <c r="M129" i="2"/>
  <c r="I129" i="2"/>
  <c r="M125" i="2"/>
  <c r="O125" i="2" s="1"/>
  <c r="I125" i="2"/>
  <c r="M121" i="2"/>
  <c r="O121" i="2" s="1"/>
  <c r="I121" i="2"/>
  <c r="M117" i="2"/>
  <c r="O117" i="2" s="1"/>
  <c r="I117" i="2"/>
  <c r="O113" i="2"/>
  <c r="M113" i="2"/>
  <c r="I113" i="2"/>
  <c r="M109" i="2"/>
  <c r="O109" i="2" s="1"/>
  <c r="I109" i="2"/>
  <c r="M105" i="2"/>
  <c r="O105" i="2" s="1"/>
  <c r="I105" i="2"/>
  <c r="M101" i="2"/>
  <c r="O101" i="2" s="1"/>
  <c r="I101" i="2"/>
  <c r="O97" i="2"/>
  <c r="M97" i="2"/>
  <c r="I97" i="2"/>
  <c r="M93" i="2"/>
  <c r="O93" i="2" s="1"/>
  <c r="I93" i="2"/>
  <c r="M89" i="2"/>
  <c r="O89" i="2" s="1"/>
  <c r="I89" i="2"/>
  <c r="M85" i="2"/>
  <c r="O85" i="2" s="1"/>
  <c r="I85" i="2"/>
  <c r="M84" i="2"/>
  <c r="L84" i="2"/>
  <c r="K84" i="2"/>
  <c r="J84" i="2"/>
  <c r="O80" i="2"/>
  <c r="M80" i="2"/>
  <c r="I80" i="2"/>
  <c r="M76" i="2"/>
  <c r="O76" i="2" s="1"/>
  <c r="I76" i="2"/>
  <c r="M72" i="2"/>
  <c r="O72" i="2" s="1"/>
  <c r="I72" i="2"/>
  <c r="M68" i="2"/>
  <c r="O68" i="2" s="1"/>
  <c r="I68" i="2"/>
  <c r="O64" i="2"/>
  <c r="M64" i="2"/>
  <c r="I64" i="2"/>
  <c r="M60" i="2"/>
  <c r="O60" i="2" s="1"/>
  <c r="I60" i="2"/>
  <c r="M56" i="2"/>
  <c r="O56" i="2" s="1"/>
  <c r="I56" i="2"/>
  <c r="M52" i="2"/>
  <c r="O52" i="2" s="1"/>
  <c r="I52" i="2"/>
  <c r="M51" i="2"/>
  <c r="L51" i="2"/>
  <c r="K51" i="2"/>
  <c r="J51" i="2"/>
  <c r="O47" i="2"/>
  <c r="M47" i="2"/>
  <c r="I47" i="2"/>
  <c r="M43" i="2"/>
  <c r="O43" i="2" s="1"/>
  <c r="I43" i="2"/>
  <c r="M39" i="2"/>
  <c r="O39" i="2" s="1"/>
  <c r="I39" i="2"/>
  <c r="O35" i="2"/>
  <c r="M35" i="2"/>
  <c r="I35" i="2"/>
  <c r="M34" i="2"/>
  <c r="L34" i="2"/>
  <c r="K34" i="2"/>
  <c r="J34" i="2"/>
  <c r="J8" i="2" s="1"/>
  <c r="O30" i="2"/>
  <c r="M30" i="2"/>
  <c r="I30" i="2"/>
  <c r="M26" i="2"/>
  <c r="O26" i="2" s="1"/>
  <c r="I26" i="2"/>
  <c r="M22" i="2"/>
  <c r="O22" i="2" s="1"/>
  <c r="I22" i="2"/>
  <c r="O18" i="2"/>
  <c r="M18" i="2"/>
  <c r="I18" i="2"/>
  <c r="O14" i="2"/>
  <c r="M14" i="2"/>
  <c r="I14" i="2"/>
  <c r="M10" i="2"/>
  <c r="M9" i="2" s="1"/>
  <c r="I10" i="2"/>
  <c r="L9" i="2"/>
  <c r="L8" i="2" s="1"/>
  <c r="K9" i="2"/>
  <c r="J9" i="2"/>
  <c r="K8" i="2"/>
  <c r="M218" i="2" l="1"/>
  <c r="M51" i="3"/>
  <c r="O52" i="3"/>
  <c r="M251" i="3"/>
  <c r="O252" i="3"/>
  <c r="O10" i="2"/>
  <c r="M163" i="2"/>
  <c r="M8" i="2" s="1"/>
  <c r="O273" i="2"/>
  <c r="O642" i="2"/>
  <c r="M141" i="2"/>
  <c r="O155" i="2"/>
  <c r="O189" i="2"/>
  <c r="O206" i="2"/>
  <c r="M251" i="2"/>
  <c r="M302" i="2"/>
  <c r="M506" i="2"/>
  <c r="M319" i="2" s="1"/>
  <c r="M126" i="3"/>
  <c r="M171" i="3"/>
  <c r="O239" i="3"/>
  <c r="J277" i="3"/>
  <c r="M561" i="3"/>
  <c r="O562" i="3"/>
  <c r="O604" i="3"/>
  <c r="M616" i="2"/>
  <c r="O617" i="2"/>
  <c r="L319" i="2"/>
  <c r="O507" i="2"/>
  <c r="O622" i="2"/>
  <c r="M636" i="2"/>
  <c r="M635" i="2" s="1"/>
  <c r="O637" i="2"/>
  <c r="M9" i="3"/>
  <c r="M8" i="3" s="1"/>
  <c r="J8" i="3"/>
  <c r="M34" i="3"/>
  <c r="O35" i="3"/>
  <c r="D11" i="1" s="1"/>
  <c r="M92" i="3"/>
  <c r="M105" i="3"/>
  <c r="O172" i="3"/>
  <c r="M201" i="3"/>
  <c r="O202" i="3"/>
  <c r="M260" i="3"/>
  <c r="M278" i="3"/>
  <c r="M291" i="3"/>
  <c r="M580" i="3"/>
  <c r="O581" i="3"/>
  <c r="M3" i="2" l="1"/>
  <c r="C10" i="1" s="1"/>
  <c r="M277" i="3"/>
  <c r="M3" i="3" s="1"/>
  <c r="C11" i="1" s="1"/>
  <c r="E11" i="1" s="1"/>
  <c r="D10" i="1"/>
  <c r="E10" i="1" l="1"/>
  <c r="C7" i="1" s="1"/>
  <c r="C6" i="1"/>
</calcChain>
</file>

<file path=xl/sharedStrings.xml><?xml version="1.0" encoding="utf-8"?>
<sst xmlns="http://schemas.openxmlformats.org/spreadsheetml/2006/main" count="4544" uniqueCount="705">
  <si>
    <t xml:space="preserve">             Aspe</t>
  </si>
  <si>
    <t>Soupis objektů s DPH</t>
  </si>
  <si>
    <t>10/2018</t>
  </si>
  <si>
    <t>Výstavba FabLab a učebny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</si>
  <si>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</si>
  <si>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</si>
  <si>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</si>
  <si>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</si>
  <si>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</si>
  <si>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</si>
  <si>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</si>
  <si>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</si>
  <si>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</si>
  <si>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 xml:space="preserve">           Aspe</t>
  </si>
  <si>
    <t>SO III 01</t>
  </si>
  <si>
    <t>FabLab</t>
  </si>
  <si>
    <t>SŽDC05</t>
  </si>
  <si>
    <t>S</t>
  </si>
  <si>
    <t>O</t>
  </si>
  <si>
    <t>Příloha k formuláři pro ocenění nabídky</t>
  </si>
  <si>
    <t>Stavba: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</si>
  <si>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</si>
  <si>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</si>
  <si>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</si>
  <si>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</si>
  <si>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</si>
  <si>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</si>
  <si>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</si>
  <si>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</si>
  <si>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</si>
  <si>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</si>
  <si>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</si>
  <si>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</si>
  <si>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</si>
  <si>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</si>
  <si>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</si>
  <si>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</si>
  <si>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O1</t>
  </si>
  <si>
    <t>01a</t>
  </si>
  <si>
    <t>Stavební část</t>
  </si>
  <si>
    <t>SD</t>
  </si>
  <si>
    <t>6</t>
  </si>
  <si>
    <t>Úpravy povrchů, podlahy a osazování výplní</t>
  </si>
  <si>
    <t>P</t>
  </si>
  <si>
    <t>58</t>
  </si>
  <si>
    <t>611335421</t>
  </si>
  <si>
    <t/>
  </si>
  <si>
    <t>Oprava vnitřní cementové štukové omítky stropů v rozsahu plochy do 10%</t>
  </si>
  <si>
    <t>M2</t>
  </si>
  <si>
    <t>CS ÚRS 2017 01</t>
  </si>
  <si>
    <t>2</t>
  </si>
  <si>
    <t>PP</t>
  </si>
  <si>
    <t>VV</t>
  </si>
  <si>
    <t>místnost '003' 
7.19*(2.8+0.33)=22,5047 [A] 
místnost '004' 
7.19*5.475=39,3652 [B] 
místnost '005' 
7.19*2.9=20,8510 [C] 
Celkem: A+B+C=82,7209 [D]</t>
  </si>
  <si>
    <t>127</t>
  </si>
  <si>
    <t>611335423R</t>
  </si>
  <si>
    <t>Oškrábání vnitřní cementové štukové omítky stropů v rozsahu plochy do 10%</t>
  </si>
  <si>
    <t>[bez vazby na CS]</t>
  </si>
  <si>
    <t>57</t>
  </si>
  <si>
    <t>61133542R</t>
  </si>
  <si>
    <t>Oškrábání vnitřní cementové štukové omítky stěn v rozsahu plochy do 25%</t>
  </si>
  <si>
    <t>7.19*6*3.43=147,9702 [A] 
2*(2.8+5.475+2.9)*3.43=76,6605 [B] 
Celkem: A+B=224,6307 [C]</t>
  </si>
  <si>
    <t>59</t>
  </si>
  <si>
    <t>612335422</t>
  </si>
  <si>
    <t>Oprava vnitřní cementové štukové omítky stěn v rozsahu plochy do 25%</t>
  </si>
  <si>
    <t>102</t>
  </si>
  <si>
    <t>612821002</t>
  </si>
  <si>
    <t>Vnitřní sanační štuková omítka pro vlhké zdivo prováděná ručně do 25% plochy</t>
  </si>
  <si>
    <t>7.19*6*3.43*0.25=36,9926 [A] 
2*(2.8+5.475+2.9)*3.43*0.25=19,1651 [B] 
Celkem: A+B=56,1577 [C]</t>
  </si>
  <si>
    <t>130</t>
  </si>
  <si>
    <t>632451435</t>
  </si>
  <si>
    <t>Potěr pískocementový podlah tl do 30 mm tř. C 20 běžný</t>
  </si>
  <si>
    <t>Potěr pískocementový běžný tl. přes 20 do 30 mm tř. C 20</t>
  </si>
  <si>
    <t>721</t>
  </si>
  <si>
    <t>Zdravotechnika - vnitřní kanalizace</t>
  </si>
  <si>
    <t>86</t>
  </si>
  <si>
    <t>115201511R</t>
  </si>
  <si>
    <t>Demontáž odpadního potrubí</t>
  </si>
  <si>
    <t>M</t>
  </si>
  <si>
    <t>85</t>
  </si>
  <si>
    <t>721174043</t>
  </si>
  <si>
    <t>Potrubí kanalizační z PP připojovací systém HT DN 50</t>
  </si>
  <si>
    <t>87</t>
  </si>
  <si>
    <t>721174043R</t>
  </si>
  <si>
    <t>Napojení do stávajícího stoupacího rozvodu</t>
  </si>
  <si>
    <t>KUS</t>
  </si>
  <si>
    <t>129</t>
  </si>
  <si>
    <t>72117919R</t>
  </si>
  <si>
    <t>Příplatek k rozvodu odpadního potrubí za malý rozsah prací na zakázce do 20 m</t>
  </si>
  <si>
    <t>SOUBOR</t>
  </si>
  <si>
    <t>722</t>
  </si>
  <si>
    <t>Zdravotechnika - vnitřní vodovod</t>
  </si>
  <si>
    <t>64</t>
  </si>
  <si>
    <t>722170801</t>
  </si>
  <si>
    <t>Demontáž rozvodů vody z plastů do D 25</t>
  </si>
  <si>
    <t>Demontáž rozvodů vody z plastů do D 25 mm</t>
  </si>
  <si>
    <t>60</t>
  </si>
  <si>
    <t>722174002</t>
  </si>
  <si>
    <t>Potrubí vodovodní plastové PPR svar polyfuze PN 16 D 20 x 2,8 mm</t>
  </si>
  <si>
    <t>61</t>
  </si>
  <si>
    <t>722179191</t>
  </si>
  <si>
    <t>Příplatek k rozvodu vody z plastů za malý rozsah prací na zakázce do 20 m</t>
  </si>
  <si>
    <t>Příplatek k ceně rozvody vody z plastů za práce malého rozsahu na zakázce do 20 m rozvodu</t>
  </si>
  <si>
    <t>67</t>
  </si>
  <si>
    <t>722190401</t>
  </si>
  <si>
    <t>Vyvedení a upevnění výpustku do DN 25</t>
  </si>
  <si>
    <t>Zřízení přípojek na potrubí vyvedení a upevnění výpustek do DN 25</t>
  </si>
  <si>
    <t>66</t>
  </si>
  <si>
    <t>722211813</t>
  </si>
  <si>
    <t>Demontáž armatur přírubových se dvěma přírubami do DN 80</t>
  </si>
  <si>
    <t>62</t>
  </si>
  <si>
    <t>722290215</t>
  </si>
  <si>
    <t>Zkouška těsnosti vodovodního potrubí hrdlového nebo přírubového do DN 100</t>
  </si>
  <si>
    <t>63</t>
  </si>
  <si>
    <t>722290234</t>
  </si>
  <si>
    <t>Proplach a dezinfekce vodovodního potrubí do DN 80</t>
  </si>
  <si>
    <t>65</t>
  </si>
  <si>
    <t>722290821</t>
  </si>
  <si>
    <t>Přemístění vnitrostaveništní demontovaných hmot pro vnitřní vodovod v objektech výšky do 6 m</t>
  </si>
  <si>
    <t>T</t>
  </si>
  <si>
    <t>Vnitrostaveništní přemístění vybouraných (demontovaných) hmot vnitřní vodovod vodorovně do 100 m v objektech výšky do 6 m</t>
  </si>
  <si>
    <t>725</t>
  </si>
  <si>
    <t>Zdravotechnika - zařizovací předměty</t>
  </si>
  <si>
    <t>68</t>
  </si>
  <si>
    <t>725210821</t>
  </si>
  <si>
    <t>Demontáž umyvadel bez výtokových armatur</t>
  </si>
  <si>
    <t>Demontáž umyvadel bez výtokových armatur umyvadel</t>
  </si>
  <si>
    <t>73</t>
  </si>
  <si>
    <t>725211621</t>
  </si>
  <si>
    <t>Umyvadlo keramické připevněné na stěnu šrouby bílé se sloupem na sifon, hranaté, 600x450mm</t>
  </si>
  <si>
    <t>135</t>
  </si>
  <si>
    <t>725311111R</t>
  </si>
  <si>
    <t>Dřez jednoduchý keramický se zápachovou uzávěrkou šířka 470mm, hloubka 200mm</t>
  </si>
  <si>
    <t>69</t>
  </si>
  <si>
    <t>725810811</t>
  </si>
  <si>
    <t>Demontáž ventilů výtokových nástěnných</t>
  </si>
  <si>
    <t>Demontáž výtokových ventilů nástěnných</t>
  </si>
  <si>
    <t>70</t>
  </si>
  <si>
    <t>725820802</t>
  </si>
  <si>
    <t>Demontáž baterie stojánkové do jednoho otvoru</t>
  </si>
  <si>
    <t>Demontáž baterií stojánkových do 1 otvoru</t>
  </si>
  <si>
    <t>79</t>
  </si>
  <si>
    <t>725821325</t>
  </si>
  <si>
    <t>Baterie dřezové stojánkové pákové s otáčivým kulatým ústím a délkou ramínka 240 mm</t>
  </si>
  <si>
    <t>Baterie dřezové stojánkové pákové s otáčivým ústím a délkou ramínka 240 mm</t>
  </si>
  <si>
    <t>74</t>
  </si>
  <si>
    <t>725822612</t>
  </si>
  <si>
    <t>Baterie umyvadlové stojánkové pákové s výpustí</t>
  </si>
  <si>
    <t>84</t>
  </si>
  <si>
    <t>725851305</t>
  </si>
  <si>
    <t>Ventil odpadní dřezový bez přepadu G 6/4</t>
  </si>
  <si>
    <t>76</t>
  </si>
  <si>
    <t>725851325</t>
  </si>
  <si>
    <t>Ventil odpadní umyvadlový bez přepadu G 5/4</t>
  </si>
  <si>
    <t>71</t>
  </si>
  <si>
    <t>725860811</t>
  </si>
  <si>
    <t>Demontáž uzávěrů zápachu jednoduchých</t>
  </si>
  <si>
    <t>128</t>
  </si>
  <si>
    <t>725861101</t>
  </si>
  <si>
    <t>Zápachová uzávěrka pro umyvadla DN 32</t>
  </si>
  <si>
    <t>81</t>
  </si>
  <si>
    <t>998725101</t>
  </si>
  <si>
    <t>Přesun hmot tonážní pro zařizovací předměty v objektech v do 6 m</t>
  </si>
  <si>
    <t>82</t>
  </si>
  <si>
    <t>998725181</t>
  </si>
  <si>
    <t>Příplatek k přesunu hmot tonážní 725 prováděný bez použití mechanizace</t>
  </si>
  <si>
    <t>Přesun hmot pro zařizovací předměty stanovený z hmotnosti přesunovaného materiálu Příplatek k cenám za přesun prováděný bez použití mechanizace pro jakoukoliv výšku objektu</t>
  </si>
  <si>
    <t>83</t>
  </si>
  <si>
    <t>998725193</t>
  </si>
  <si>
    <t>Příplatek k přesunu hmot tonážní 725 za zvětšený přesun do 500 m</t>
  </si>
  <si>
    <t>Přesun hmot pro zařizovací předměty stanovený z hmotnosti přesunovaného materiálu Příplatek k cenám za zvětšený přesun přes vymezenou největší dopravní vzdálenost do 500 m</t>
  </si>
  <si>
    <t>763</t>
  </si>
  <si>
    <t>Konstrukce suché výstavby</t>
  </si>
  <si>
    <t>99</t>
  </si>
  <si>
    <t>763111717R</t>
  </si>
  <si>
    <t>SDK základní penetrační nátěr</t>
  </si>
  <si>
    <t>Kastlíky' 
0.3*(2*7.19+2.8)=5,1540 [A] 
0.36*(2*7.19+2.8)=6,1848 [B] 
'Předstěna' 
0.2*3.43=0,6860 [C] 
0.27*3.43=0,9261 [D] 
Celkem: A+B+C+D=12,9509 [E]</t>
  </si>
  <si>
    <t>100</t>
  </si>
  <si>
    <t>763111718R</t>
  </si>
  <si>
    <t>SDK úprava přechodu, tmelení a spáry</t>
  </si>
  <si>
    <t>Kastlíky' 
2*3*7.19=43,1400 [A] 
3*2.8=8,4000 [B] 
10*(0.3+0.36)=6,6000 [C] 
3*(0.3+0.36)=1,9800 [D] 
'Předstěna' 
3*3.43=10,2900 [E] 
4*(0.2+0.27)=1,8800 [F] 
Celkem: A+B+C+D+E+F=72,2900 [G]</t>
  </si>
  <si>
    <t>98</t>
  </si>
  <si>
    <t>763164651R</t>
  </si>
  <si>
    <t>SDK předstěna a kastlíky</t>
  </si>
  <si>
    <t>766</t>
  </si>
  <si>
    <t>Konstrukce truhlářské</t>
  </si>
  <si>
    <t>116</t>
  </si>
  <si>
    <t>624320530R</t>
  </si>
  <si>
    <t>Obklad za linkou zádová deska, 2000x600mm tl. 8mm Chromix antracitový, klasifikace P2, E1, výběr investora na základě předložených vzorků</t>
  </si>
  <si>
    <t>KS</t>
  </si>
  <si>
    <t>115</t>
  </si>
  <si>
    <t>766414211R</t>
  </si>
  <si>
    <t>Montáž obložení stěn lepením plochy do 5 m2</t>
  </si>
  <si>
    <t>za umyvadlem1.5*0.8=1,2000 [A] 
2*0.6=1,2000 [B] 
Celkem: A+B=2,4000 [C]</t>
  </si>
  <si>
    <t>771</t>
  </si>
  <si>
    <t>Podlahy z dlaždic</t>
  </si>
  <si>
    <t>55</t>
  </si>
  <si>
    <t>597612640R</t>
  </si>
  <si>
    <t>Dlaždice keramické, dřevěná imitace 31x62cm, matná, dle výběru investora na základě předložených vzorků</t>
  </si>
  <si>
    <t>107</t>
  </si>
  <si>
    <t>597614160R</t>
  </si>
  <si>
    <t>Dlaždice keramické sokl dle materiálu pro podlahu</t>
  </si>
  <si>
    <t>106</t>
  </si>
  <si>
    <t>771473113</t>
  </si>
  <si>
    <t>Montáž soklíků z dlaždic keramických lepených rovných v do 120 mm</t>
  </si>
  <si>
    <t>Montáž soklíků z dlaždic keramických lepených standardním lepidlem rovných výšky přes 90 do 120 mm</t>
  </si>
  <si>
    <t>místnost '003' 
2*(7.19+2.8+0.33)=20,6400 [A] 
místnost '004' 
2*(7.19+5.475)=25,3300 [B] 
místnost '005' 
2*(2.9+7.19)=20,1800 [C] 
Celkem: A+B+C=66,1500 [D]</t>
  </si>
  <si>
    <t>56</t>
  </si>
  <si>
    <t>771573113</t>
  </si>
  <si>
    <t>Montáž podlah keramických režných hladkých lepených do 12 ks/m2</t>
  </si>
  <si>
    <t>52</t>
  </si>
  <si>
    <t>771591111</t>
  </si>
  <si>
    <t>Podlahy penetrace podkladu</t>
  </si>
  <si>
    <t>Podlahy - ostatní práce penetrace podkladu</t>
  </si>
  <si>
    <t>103</t>
  </si>
  <si>
    <t>771990112</t>
  </si>
  <si>
    <t>Vyrovnání podkladu samonivelační stěrkou tl 4 mm pevnosti 30 Mpa</t>
  </si>
  <si>
    <t>Vyrovnání podkladní vrstvy samonivelační stěrkou tl. 4 mm, min. pevnosti 30 MPa</t>
  </si>
  <si>
    <t>776</t>
  </si>
  <si>
    <t>Podlahy povlakové</t>
  </si>
  <si>
    <t>51</t>
  </si>
  <si>
    <t>776111115</t>
  </si>
  <si>
    <t>Broušení podkladu povlakových podlah před litím stěrky</t>
  </si>
  <si>
    <t>49</t>
  </si>
  <si>
    <t>776201812</t>
  </si>
  <si>
    <t>Demontáž lepených povlakových podlah s podložkou ručně</t>
  </si>
  <si>
    <t>Demontáž povlakových podlahovin lepených ručně s podložkou</t>
  </si>
  <si>
    <t>50</t>
  </si>
  <si>
    <t>776410811</t>
  </si>
  <si>
    <t>Odstranění soklíků a lišt pryžových nebo plastových</t>
  </si>
  <si>
    <t>Demontáž soklíků nebo lišt pryžových nebo plastových</t>
  </si>
  <si>
    <t>131</t>
  </si>
  <si>
    <t>776991821</t>
  </si>
  <si>
    <t>Odstranění lepidla ručně z podlah</t>
  </si>
  <si>
    <t>Ostatní práce odstranění lepidla ručně z podlah</t>
  </si>
  <si>
    <t>781</t>
  </si>
  <si>
    <t>Dokončovací práce - obklady</t>
  </si>
  <si>
    <t>118</t>
  </si>
  <si>
    <t>Cihlový obklad např. 280x60mm dle výběru investora na základě předložených vzorků</t>
  </si>
  <si>
    <t>117</t>
  </si>
  <si>
    <t>78141511R</t>
  </si>
  <si>
    <t>Montáž obkladu - cihlový obklad včetně spárování a tmelení</t>
  </si>
  <si>
    <t>Montáž obkladu - cihlový lícový obklad včetně spárování a tmelení</t>
  </si>
  <si>
    <t>5.475*3.43=18,7793 [A]</t>
  </si>
  <si>
    <t>132</t>
  </si>
  <si>
    <t>781473810</t>
  </si>
  <si>
    <t>Demontáž obkladů z obkladaček keramických lepených</t>
  </si>
  <si>
    <t>1.07*1.4=1,4980 [A]</t>
  </si>
  <si>
    <t>784</t>
  </si>
  <si>
    <t>Malby</t>
  </si>
  <si>
    <t>122</t>
  </si>
  <si>
    <t>624680440</t>
  </si>
  <si>
    <t>tapeta vliesová, imitace dřeva, vzor pruhy, různobarevné, omyvatelné, jemně strukturovaný povrch</t>
  </si>
  <si>
    <t>113</t>
  </si>
  <si>
    <t>784171111R</t>
  </si>
  <si>
    <t>Zakrytí vnitřních ploch v místnostech výšky do 3,80 m vč. materiálu</t>
  </si>
  <si>
    <t>133</t>
  </si>
  <si>
    <t>784181101</t>
  </si>
  <si>
    <t>Základní akrylátová jednonásobná penetrace podkladu v místnostech výšky do 3,80m</t>
  </si>
  <si>
    <t>Penetrace podkladu jednonásobná základní akrylátová v místnostech výšky do 3,80 m</t>
  </si>
  <si>
    <t>stěny' 
7.19*6*3.43=147,9702 [A] 
2*(2.8+5.475+2.9)*3.43=76,6605 [B] 
Mezisoučet: A+B=224,6307 [C] 
-2.8*1.5obklad=-4,2000 [D] 
-7.19*3.43tapeta=-24,6617 [E] 
-5.475*3.43lícovky=-18,7792 [F] 
místnost '003' strop 
7.19*(2.8+0.33)=22,5047 [G] 
místnost '004' strop 
7.19*5.475=39,3652 [H] 
místnost '005' strop 
7.19*2.9=20,8510 [I] 
Celkem: A+B+D+E+F+G+H+I=259,7107 [J]</t>
  </si>
  <si>
    <t>112</t>
  </si>
  <si>
    <t>784191007</t>
  </si>
  <si>
    <t>Čištění vnitřních ploch podlah po provedení malířských prací</t>
  </si>
  <si>
    <t>109</t>
  </si>
  <si>
    <t>784211101</t>
  </si>
  <si>
    <t>Dvojnásobné bílé malby ze směsí za mokra výborně otěruvzdorných v místnostech výšky do 3,80 m</t>
  </si>
  <si>
    <t>Malby z malířských směsí otěruvzdorných za mokra dvojnásobné, bílé za mokra otěruvzdorné výborně v místnostech výšky do 3,80 m</t>
  </si>
  <si>
    <t>114</t>
  </si>
  <si>
    <t>784211151</t>
  </si>
  <si>
    <t>Příplatek k cenám 2x maleb ze směsí za mokra otěruvzdorných za barevnou malbu  tónovanou přípravky</t>
  </si>
  <si>
    <t>Malby z malířských směsí otěruvzdorných za mokra Příplatek k cenám dvojnásobných maleb za provádění barevné malby tónované tónovacími přípravky</t>
  </si>
  <si>
    <t>stěny' 
7.19*6*3.43=147,9702 [A] 
2*(2.8+5.475+2.9)*3.43=76,6605 [B] 
Mezisoučet: A+B=224,6307 [C] 
-2.8*1.5obklad=-4,2000 [D] 
-7.19*3.43tapeta=-24,6617 [E] 
-5.475*3.43lícovky=-18,7792 [F] 
Celkem: A+B+D+E+F=176,9898 [G]</t>
  </si>
  <si>
    <t>121</t>
  </si>
  <si>
    <t>784511035</t>
  </si>
  <si>
    <t>Lepení vliesových vzorovaných tapet na stěny výšky do 3,00 m</t>
  </si>
  <si>
    <t>7.19*3.43=24,6617 [A]</t>
  </si>
  <si>
    <t>123</t>
  </si>
  <si>
    <t>784511101</t>
  </si>
  <si>
    <t>Příplatek k cenám lepení tapet za provádění ve výšce přes 3,0 m</t>
  </si>
  <si>
    <t>9</t>
  </si>
  <si>
    <t>Ostatní konstrukce a práce, bourání</t>
  </si>
  <si>
    <t>38</t>
  </si>
  <si>
    <t>949101112</t>
  </si>
  <si>
    <t>Lešení pomocné pro objekty pozemních staveb s lešeňovou podlahou v do 3,5 m zatížení do 150 kg/m2</t>
  </si>
  <si>
    <t>Lešení pomocné pracovní pro objekty pozemních staveb pro zatížení do 150 kg/m2, o výšce lešeňové podlahy přes 1,9 do 3,5 m</t>
  </si>
  <si>
    <t>7.19*6*3.43=147,9702 [A] 
2*(2.8+5.475+2.9)*3.43=76,6605 [B] 
7.19*(2.8+0.33)=22,5047 [C] 
7.19*5.475=39,3652 [D] 
7.19*2.9=20,8510 [E] 
Celkem: A+B+C+D+E=307,3516 [F]</t>
  </si>
  <si>
    <t>39</t>
  </si>
  <si>
    <t>971052251</t>
  </si>
  <si>
    <t>Vybourání nebo prorážení otvorů v ŽB příčkách a zdech pl do 0,0225 m2 tl do 450 mm</t>
  </si>
  <si>
    <t>Vybourání a prorážení otvorů v železobetonových příčkách a zdech základových nebo nadzákladových, plochy do 0,0225 m2, tl. do 450 mm</t>
  </si>
  <si>
    <t>124</t>
  </si>
  <si>
    <t>97105225R</t>
  </si>
  <si>
    <t>Hrubá výplň rýh vč. začištění</t>
  </si>
  <si>
    <t>Hrubá výplň rýh v podlaze vč. začištění</t>
  </si>
  <si>
    <t>36</t>
  </si>
  <si>
    <t>974029133</t>
  </si>
  <si>
    <t>Vysekání rýh ve zdivu kamenném hl do 50 mm š do 100 mm</t>
  </si>
  <si>
    <t>Vysekání rýh ve zdivu kamenném do hl. 50 mm a šířky do 100 mm</t>
  </si>
  <si>
    <t>125</t>
  </si>
  <si>
    <t>974100020R</t>
  </si>
  <si>
    <t>Vysekání rýh v podlaze pro istalaci rozvodů beton</t>
  </si>
  <si>
    <t>997</t>
  </si>
  <si>
    <t>Přesun sutě</t>
  </si>
  <si>
    <t>40</t>
  </si>
  <si>
    <t>997013213</t>
  </si>
  <si>
    <t>Vnitrostaveništní doprava suti a vybouraných hmot pro budovy v do 12 m ručně</t>
  </si>
  <si>
    <t>Vnitrostaveništní doprava suti a vybouraných hmot vodorovně do 50 m svisle ručně (nošením po schodech) pro budovy a haly výšky přes 9 do 12 m</t>
  </si>
  <si>
    <t>41</t>
  </si>
  <si>
    <t>997013219</t>
  </si>
  <si>
    <t>Příplatek k vnitrostaveništní dopravě suti a vybouraných hmot za zvětšenou dopravu suti ZKD 10 m</t>
  </si>
  <si>
    <t>Vnitrostaveništní doprava suti a vybouraných hmot vodorovně do 50 m Příplatek k cenám -3111 až -3217 za zvětšenou vodorovnou dopravu přes vymezenou dopravní vzdálenost za každých dalších i započatých 10 m</t>
  </si>
  <si>
    <t>42</t>
  </si>
  <si>
    <t>997013501</t>
  </si>
  <si>
    <t>Odvoz suti a vybouraných hmot na skládku nebo meziskládku do 1 km se složením</t>
  </si>
  <si>
    <t>Odvoz suti a vybouraných hmot na skládku nebo meziskládku se složením, na vzdálenost do 1 km</t>
  </si>
  <si>
    <t>43</t>
  </si>
  <si>
    <t>997013509</t>
  </si>
  <si>
    <t>Příplatek k odvozu suti a vybouraných hmot na skládku ZKD 1 km přes 1 km</t>
  </si>
  <si>
    <t>Odvoz suti a vybouraných hmot na skládku nebo meziskládku se složením, na vzdálenost Příplatek k ceně za každý další i započatý 1 km přes 1 km</t>
  </si>
  <si>
    <t>44</t>
  </si>
  <si>
    <t>997013831</t>
  </si>
  <si>
    <t>Poplatek za uložení stavebního směsného odpadu na skládce (skládkovné)</t>
  </si>
  <si>
    <t>Poplatek za uložení stavebního odpadu na skládce (skládkovné) směsného</t>
  </si>
  <si>
    <t>998</t>
  </si>
  <si>
    <t>Přesun hmot</t>
  </si>
  <si>
    <t>136</t>
  </si>
  <si>
    <t>998011002</t>
  </si>
  <si>
    <t>Přesun hmot pro budovy zděné v do 12 m</t>
  </si>
  <si>
    <t>Přesun hmot pro budovy občanské výstavby, bydlení, výrobu a služby s nosnou svislou konstrukcí zděnou z cihel, tvárnic nebo kamene vodorovná dopravní vzdálenost do 100 m pro budovy výšky přes 6 do 12 m</t>
  </si>
  <si>
    <t>138</t>
  </si>
  <si>
    <t>998011019</t>
  </si>
  <si>
    <t>Příplatek k přesunu hmot pro budovy zděné za zvětšený přesun ZKD 5000 m</t>
  </si>
  <si>
    <t>Přesun hmot pro budovy občanské výstavby, bydlení, výrobu a služby s nosnou svislou konstrukcí zděnou z cihel, tvárnic nebo kamene Příplatek k cenám za zvětšený přesun přes vymezenou největší dopravní vzdálenost za každých dalších i započatých 5000 m</t>
  </si>
  <si>
    <t>VRN</t>
  </si>
  <si>
    <t>Vedlejší rozpočtové náklady</t>
  </si>
  <si>
    <t>47</t>
  </si>
  <si>
    <t>030001000</t>
  </si>
  <si>
    <t>Zařízení staveniště</t>
  </si>
  <si>
    <t>KPL</t>
  </si>
  <si>
    <t>134</t>
  </si>
  <si>
    <t>784191006R</t>
  </si>
  <si>
    <t>Vyklízení a připravení prostoru</t>
  </si>
  <si>
    <t>HOD</t>
  </si>
  <si>
    <t>Úklid a dokončovací práce</t>
  </si>
  <si>
    <t>48</t>
  </si>
  <si>
    <t>784191007R</t>
  </si>
  <si>
    <t>126</t>
  </si>
  <si>
    <t>784191008R</t>
  </si>
  <si>
    <t>Doprava</t>
  </si>
  <si>
    <t>%</t>
  </si>
  <si>
    <t>01b</t>
  </si>
  <si>
    <t>Elektroinstalace</t>
  </si>
  <si>
    <t>D1</t>
  </si>
  <si>
    <t>Dodávky zařízení</t>
  </si>
  <si>
    <t>000510062</t>
  </si>
  <si>
    <t>LED panel závěsný, 35 W, 3668 Im, Ra 80, 4000K, rozm. 620 x 620 x 20 mm</t>
  </si>
  <si>
    <t>77</t>
  </si>
  <si>
    <t>000510062R01</t>
  </si>
  <si>
    <t>Demontáž stávajících zářivkových svítidel</t>
  </si>
  <si>
    <t>1</t>
  </si>
  <si>
    <t>000712110</t>
  </si>
  <si>
    <t>Switch 24port, 19", 1GB dle výběru investora</t>
  </si>
  <si>
    <t>D2</t>
  </si>
  <si>
    <t>Materiál elektromontážní</t>
  </si>
  <si>
    <t>18</t>
  </si>
  <si>
    <t>101105</t>
  </si>
  <si>
    <t>kabel CYKY-J 3x1,5</t>
  </si>
  <si>
    <t>22</t>
  </si>
  <si>
    <t>kabel CYKY-O 3x1,5</t>
  </si>
  <si>
    <t>19</t>
  </si>
  <si>
    <t>101106</t>
  </si>
  <si>
    <t>kabel CYKY-J 3x2,5</t>
  </si>
  <si>
    <t>23</t>
  </si>
  <si>
    <t>101305</t>
  </si>
  <si>
    <t>kabel CYKY-J 5x1,5</t>
  </si>
  <si>
    <t>24</t>
  </si>
  <si>
    <t>173106</t>
  </si>
  <si>
    <t>vodič CYA 2,5 Č /H07V-K/</t>
  </si>
  <si>
    <t>17</t>
  </si>
  <si>
    <t>173108</t>
  </si>
  <si>
    <t>vodič CYA 6 ZŽ /H07V-K/</t>
  </si>
  <si>
    <t>12</t>
  </si>
  <si>
    <t>199211</t>
  </si>
  <si>
    <t>svorka Wago 273-100  3x1,5mm2 krabicová bezšroubo</t>
  </si>
  <si>
    <t>13</t>
  </si>
  <si>
    <t>199222</t>
  </si>
  <si>
    <t>svorka Wago 273-104  3x2,5mm2 krabicová bezšroubo</t>
  </si>
  <si>
    <t>25</t>
  </si>
  <si>
    <t>199511</t>
  </si>
  <si>
    <t>štítek kabelový 30x 10 mm malý</t>
  </si>
  <si>
    <t>20</t>
  </si>
  <si>
    <t>209407</t>
  </si>
  <si>
    <t>kabel U/UTP Cat.6</t>
  </si>
  <si>
    <t>21</t>
  </si>
  <si>
    <t>209476</t>
  </si>
  <si>
    <t>Konektor komunikační RJ45-cat.6</t>
  </si>
  <si>
    <t>311116</t>
  </si>
  <si>
    <t>krabice univerzální/odbočná KU68-1902 vč.KO68</t>
  </si>
  <si>
    <t>7</t>
  </si>
  <si>
    <t>311211</t>
  </si>
  <si>
    <t>krabice přístrojová KP68/2</t>
  </si>
  <si>
    <t>26</t>
  </si>
  <si>
    <t>311222</t>
  </si>
  <si>
    <t>krabice přístrojová KP64/2</t>
  </si>
  <si>
    <t>311223</t>
  </si>
  <si>
    <t>krabice přístrojová KP64/3</t>
  </si>
  <si>
    <t>8</t>
  </si>
  <si>
    <t>311225</t>
  </si>
  <si>
    <t>krabice přístrojová KP64/5</t>
  </si>
  <si>
    <t>5</t>
  </si>
  <si>
    <t>312001</t>
  </si>
  <si>
    <t>krabice KSK80/IP66 81x81x51mm</t>
  </si>
  <si>
    <t>10</t>
  </si>
  <si>
    <t>321123</t>
  </si>
  <si>
    <t>trubka ohebná PVC monoflex 1420</t>
  </si>
  <si>
    <t>27</t>
  </si>
  <si>
    <t>321125</t>
  </si>
  <si>
    <t>trubka ohebná PVC monoflex 1432</t>
  </si>
  <si>
    <t>28</t>
  </si>
  <si>
    <t>321126</t>
  </si>
  <si>
    <t>trubka ohebná PVC monoflex 1440</t>
  </si>
  <si>
    <t>11</t>
  </si>
  <si>
    <t>333151</t>
  </si>
  <si>
    <t>lišta vkládací LHD 40x20 vč příslušenství</t>
  </si>
  <si>
    <t>29</t>
  </si>
  <si>
    <t>340111</t>
  </si>
  <si>
    <t>Podružný el. materiál</t>
  </si>
  <si>
    <t>30</t>
  </si>
  <si>
    <t>340112</t>
  </si>
  <si>
    <t>Drobný nespecifikovaný mteriál, popisovací, spojovací atd.</t>
  </si>
  <si>
    <t>31</t>
  </si>
  <si>
    <t>344110</t>
  </si>
  <si>
    <t>Kanál parapetní plast dělený komplet vč. příslušenství</t>
  </si>
  <si>
    <t>32</t>
  </si>
  <si>
    <t>344151</t>
  </si>
  <si>
    <t>/kanál/ dělící přepážka kovová</t>
  </si>
  <si>
    <t>33</t>
  </si>
  <si>
    <t>411202</t>
  </si>
  <si>
    <t>přepínač 10A/250Vstř řaz.6</t>
  </si>
  <si>
    <t>3</t>
  </si>
  <si>
    <t>411204</t>
  </si>
  <si>
    <t>spínač 10A/250Vstř řaz.5</t>
  </si>
  <si>
    <t>34</t>
  </si>
  <si>
    <t>411205</t>
  </si>
  <si>
    <t>spínač 10A/250Vstř řaz.6+6</t>
  </si>
  <si>
    <t>35</t>
  </si>
  <si>
    <t>421291</t>
  </si>
  <si>
    <t>rámeček krycí 1 přístroj</t>
  </si>
  <si>
    <t>421292</t>
  </si>
  <si>
    <t>rámeček krycí 2 přístroje</t>
  </si>
  <si>
    <t>37</t>
  </si>
  <si>
    <t>421301</t>
  </si>
  <si>
    <t>zásuvka 16A/250Vstř</t>
  </si>
  <si>
    <t>421301a</t>
  </si>
  <si>
    <t>zásuvka 16A/250Vstř do parapetního žlabu komplet</t>
  </si>
  <si>
    <t>4</t>
  </si>
  <si>
    <t>421306</t>
  </si>
  <si>
    <t>zásuvka 16A/230Vstř chráněná</t>
  </si>
  <si>
    <t>421306a</t>
  </si>
  <si>
    <t>zásuvka 16A/230Vstř chráněná do parapetního žlabu komplet</t>
  </si>
  <si>
    <t>16</t>
  </si>
  <si>
    <t>421327</t>
  </si>
  <si>
    <t>zásuvka 1xRJ45/cat.6 UTP</t>
  </si>
  <si>
    <t>15</t>
  </si>
  <si>
    <t>421328</t>
  </si>
  <si>
    <t>zásuvka 2xRJ45/cat.6 UTP do par. žlabu</t>
  </si>
  <si>
    <t>14</t>
  </si>
  <si>
    <t>421392</t>
  </si>
  <si>
    <t>rámeček krycí 2x vodoro</t>
  </si>
  <si>
    <t>421393</t>
  </si>
  <si>
    <t>rámeček krycí 3x vodoro</t>
  </si>
  <si>
    <t>421395</t>
  </si>
  <si>
    <t>rámeček krycí 5x vodoro</t>
  </si>
  <si>
    <t>429131</t>
  </si>
  <si>
    <t>modulární patch panel 1U pro 24xUTP cat.6</t>
  </si>
  <si>
    <t>434248</t>
  </si>
  <si>
    <t>jistič 1P B16 10000A</t>
  </si>
  <si>
    <t>434266</t>
  </si>
  <si>
    <t>jistič 1P C10 10000A</t>
  </si>
  <si>
    <t>45</t>
  </si>
  <si>
    <t>438124</t>
  </si>
  <si>
    <t>chránič komb 1P+N 10kA/16A/0,03A/chaB typA</t>
  </si>
  <si>
    <t>D3</t>
  </si>
  <si>
    <t>Elektromontáže</t>
  </si>
  <si>
    <t>210010003</t>
  </si>
  <si>
    <t>trubka plast ohebná,pod omítkou,typ 2323/pr.23</t>
  </si>
  <si>
    <t>trubka plast ohebná,pod omítkou,typ 2336/pr.36</t>
  </si>
  <si>
    <t>210010006</t>
  </si>
  <si>
    <t>trubka plast ohebná,pod omítkou,typ 2348/pr.48</t>
  </si>
  <si>
    <t>53</t>
  </si>
  <si>
    <t>210010105</t>
  </si>
  <si>
    <t>lišta vkládací úplná pevně uložená do š.40mm</t>
  </si>
  <si>
    <t>54</t>
  </si>
  <si>
    <t>210010111</t>
  </si>
  <si>
    <t>minilišta vkládací pevně uložená do š.20mm</t>
  </si>
  <si>
    <t>210010301</t>
  </si>
  <si>
    <t>krabice přístrojová bez zapojení</t>
  </si>
  <si>
    <t>210010311</t>
  </si>
  <si>
    <t>krabice odbočná bez svorkovnice a zapojení(-KO68)</t>
  </si>
  <si>
    <t>ukončení v rozvaděči vč.zapojení vodiče do 2,5mm2</t>
  </si>
  <si>
    <t>210010453</t>
  </si>
  <si>
    <t>krabice plast pro P rozvod vč.zapojení 8111</t>
  </si>
  <si>
    <t>210020411</t>
  </si>
  <si>
    <t>kabelový žlab s víkem do š.100mm</t>
  </si>
  <si>
    <t>210100001</t>
  </si>
  <si>
    <t>ukončení na svorkovnici vodič do 16mm2</t>
  </si>
  <si>
    <t>210100101</t>
  </si>
  <si>
    <t>210110043</t>
  </si>
  <si>
    <t>přepínač zapuštěný vč.zapojení sériový/řazení 5-5A</t>
  </si>
  <si>
    <t>spínač zapuštěný vč.zapojení 1pólový+orient./ř.1So</t>
  </si>
  <si>
    <t>210110045</t>
  </si>
  <si>
    <t>přepínač zapuštěný vč.zapojení sériový/řazení 6</t>
  </si>
  <si>
    <t>210111012</t>
  </si>
  <si>
    <t>zásuvka domovní zapuštěná vč.zapojení průběžně</t>
  </si>
  <si>
    <t>210111311</t>
  </si>
  <si>
    <t>zásuvka domovní sdělovací 1násobná vč.zapojení</t>
  </si>
  <si>
    <t>210111312</t>
  </si>
  <si>
    <t>zásuvka domovní sdělovací 2násobná vč.zapojení</t>
  </si>
  <si>
    <t>210111326</t>
  </si>
  <si>
    <t>patch panel vč. zapojení do 24kabelů 8pol</t>
  </si>
  <si>
    <t>210111602</t>
  </si>
  <si>
    <t>zástrčka komunikační/konektor vč.zapojení 8pol</t>
  </si>
  <si>
    <t>210120401</t>
  </si>
  <si>
    <t>jistič vč. zapojení 1pól/25A</t>
  </si>
  <si>
    <t>proudový chránič vč.zapojení 2pól/25A</t>
  </si>
  <si>
    <t>46</t>
  </si>
  <si>
    <t>210201011</t>
  </si>
  <si>
    <t>svítidlo LED závěsné montáž vč. zapojení</t>
  </si>
  <si>
    <t>svítidlo zářivkové přisaz 2x35W - demontáž</t>
  </si>
  <si>
    <t>210800103</t>
  </si>
  <si>
    <t>kabel Cu(-CYKY) pod omítkou do 2x4/3x2,5/5x1,5</t>
  </si>
  <si>
    <t>210800565</t>
  </si>
  <si>
    <t>vodič Cu(-CY,CYA) v rozvaděči do 1x2,5</t>
  </si>
  <si>
    <t>vodič Cu(-CY,CYA) pevně uložený do 1x35</t>
  </si>
  <si>
    <t>210950101</t>
  </si>
  <si>
    <t>označovací štítek na kabel</t>
  </si>
  <si>
    <t>vodič/kabel v trubce jednotková hmotnost do 0,4kg</t>
  </si>
  <si>
    <t>210950341</t>
  </si>
  <si>
    <t>218009001</t>
  </si>
  <si>
    <t>poplatek za recyklaci svítidla</t>
  </si>
  <si>
    <t>VRN1</t>
  </si>
  <si>
    <t>Průzkumné, geodetické a projektové práce</t>
  </si>
  <si>
    <t>013002000</t>
  </si>
  <si>
    <t>Revizní zpráva</t>
  </si>
  <si>
    <t>72</t>
  </si>
  <si>
    <t>217309047</t>
  </si>
  <si>
    <t>Proměření datových kabelů, protokol</t>
  </si>
  <si>
    <t>VRN3</t>
  </si>
  <si>
    <t>Základní rozdělení průvodních činností a nákladů zařízení staveniště</t>
  </si>
  <si>
    <t>VRN4</t>
  </si>
  <si>
    <t>Inženýrská činnost</t>
  </si>
  <si>
    <t>041103000.1</t>
  </si>
  <si>
    <t>Autorský dozor</t>
  </si>
  <si>
    <t>Inženýrská činnost dozory autorský dozor projektanta</t>
  </si>
  <si>
    <t>VRN7</t>
  </si>
  <si>
    <t>Provozní vlivy</t>
  </si>
  <si>
    <t>75</t>
  </si>
  <si>
    <t>070001000</t>
  </si>
  <si>
    <t>Provozní vlivy/rušení provozem investora</t>
  </si>
  <si>
    <t>Základní rozdělení průvodních činností a nákladů provozní vlivy</t>
  </si>
  <si>
    <t>219000212</t>
  </si>
  <si>
    <t>Doprava materiálu</t>
  </si>
  <si>
    <t>doprava materiálu</t>
  </si>
  <si>
    <t>02</t>
  </si>
  <si>
    <t>Mobiliář, doplňky</t>
  </si>
  <si>
    <t>766821122R</t>
  </si>
  <si>
    <t>Montáž a doprava vybavení</t>
  </si>
  <si>
    <t>stolová sestava</t>
  </si>
  <si>
    <t>Kancelářský stůl bílé lamino 1400x600x750mm viz. PD</t>
  </si>
  <si>
    <t>Stůl výroba bílé lamino 700x690x760mm viz PD</t>
  </si>
  <si>
    <t>Židle kuchyňská s nátěrem viz PD</t>
  </si>
  <si>
    <t>Kuchyňská linka bílé lamino 2400x620x900mm viz PD</t>
  </si>
  <si>
    <t>Tabule bílá magnetická 1800x1200mm viz PD</t>
  </si>
  <si>
    <t>Obrazy foto tématické</t>
  </si>
  <si>
    <t>Odpadkové koše 40l viz PD</t>
  </si>
  <si>
    <t>Stojanový věšák černý kov, výška 1820mm viz PD</t>
  </si>
  <si>
    <t>Dvourychlostní rámová pila viz PD</t>
  </si>
  <si>
    <t>Tepelná řezačka viz. PD</t>
  </si>
  <si>
    <t>Vestavěný regál bílé lamino 2790x2900x380 mm viz. PD</t>
  </si>
  <si>
    <t>Regál z bedýnek, patina, 890x1790x250 mm viz PD</t>
  </si>
  <si>
    <t>Nízká komoda bílé lamino 1200x410x800, 3 dveřová viz PD</t>
  </si>
  <si>
    <t>Kancelářský stůl bílé lamino 1200x1200x760mm viz PD</t>
  </si>
  <si>
    <t>Konferenční židle čalouněná barva šedá viz PD</t>
  </si>
  <si>
    <t>Sedací souprava, odstín šedá, pohovka min. šířka 1890 , 2x křeslo viz PD</t>
  </si>
  <si>
    <t>Konferenční stůl výroba z palet na industriálních kolečkách, patina viz PD</t>
  </si>
  <si>
    <t>Atypické sezení výroba na míru z palet 2900x2400mm, čalouněné polstrování na molytanu tl.100mm viz PD</t>
  </si>
  <si>
    <t>SO III 02</t>
  </si>
  <si>
    <t>Učebna MO 010</t>
  </si>
  <si>
    <t>9.32*5.654=52,6953 [A] 
6.855*5.654+3.564*2.415+2.09*2.415/2=49,8889 [B] 
Celkem: A+B=102,5842 [C]</t>
  </si>
  <si>
    <t>(9.32*2+5.654+2*0.76)*3.45=89,0583 [A] 
(9.27+2*0.65+2*0.76+6.855+3.196+3.564)*3.45=88,6823 [B] 
Celkem: A+B=177,7406 [C]</t>
  </si>
  <si>
    <t>(9.32*2+5.654+2*0.76)*3.45*0.25=22,2646 [A] 
(9.27+2*0.65+2*0.76+6.855+3.196+3.564)*3.45*0.25=22,1706 [B] 
Celkem: A+B=44,4352 [C]</t>
  </si>
  <si>
    <t>Umyvadlo keramické připevněné na stěnu šrouby bílé se sloupem na sifon 500 mm</t>
  </si>
  <si>
    <t>725820801</t>
  </si>
  <si>
    <t>Demontáž baterie nástěnné do G 3 / 4</t>
  </si>
  <si>
    <t>Demontáž baterií nástěnných do G 3/4</t>
  </si>
  <si>
    <t>Přesun hmot pro zařizovací předměty stanovený z hmotnosti přesunovaného materiálu vodorovná dopravní vzdálenost do 50 m v objektech výšky do 6 m</t>
  </si>
  <si>
    <t>Kastlíky - rozvod tepla' 
0.3*(2*2.56+3*5.564+3.6)=7,6236 [A] 
0.28*(2*2.56+3*5.564+3.6)=7,1154 [B] 
'Kastlíky - svod odpadního potrubí' 
0.2*3.43=0,6860 [C] 
0.27*3.43=0,9261 [D] 
Celkem: A+B+C+D=16,3511 [E]</t>
  </si>
  <si>
    <t>Kastlíky' 
3*3*5.654=50,8860 [A] 
3*3.6=10,8000 [B] 
2*3*2.56=15,3600 [C] 
20*(0.3+0.28)=11,6000 [D] 
6*(0.3+0.28)=3,4800 [E] 
3*3.43=10,2900 [F] 
4*(0.2+0.27)=1,8800 [G] 
Celkem: A+B+C+D+E+F+G=104,2960 [H]</t>
  </si>
  <si>
    <t>SDK kastlíky</t>
  </si>
  <si>
    <t>Obklad u umyvadla zádová laminátová deska tl. 8mm Chromix antracitový výběr investora na základě předložených vzorků</t>
  </si>
  <si>
    <t>1.2*1.4=1,6800 [A]</t>
  </si>
  <si>
    <t>766662811</t>
  </si>
  <si>
    <t>Demontáž truhlářských prahů dveří jednokřídlových</t>
  </si>
  <si>
    <t>Demontáž dveřních konstrukcí prahů dveří jednokřídlových</t>
  </si>
  <si>
    <t>766681811</t>
  </si>
  <si>
    <t>Demontáž dveřních obložkových dřevěných zárubní plochy do 2 m2</t>
  </si>
  <si>
    <t>766691914</t>
  </si>
  <si>
    <t>Vyvěšení dřevěných křídel dveří pl do 2 m2</t>
  </si>
  <si>
    <t>284110030</t>
  </si>
  <si>
    <t>lišta speciální soklová 30 x 30 mm role 50 m</t>
  </si>
  <si>
    <t>9.27+2*0.75+0.65+9.32+5.654+9.32+2*0.76+0.65+6.855+3.196+3.564=51,4990 [A] 
Celkem: A=51,4990 [B] 
B * 1.1Koeficient množství=56,6489 [C]</t>
  </si>
  <si>
    <t>284110520</t>
  </si>
  <si>
    <t>díl. vinylové tl.3,0 mm, tř.zátěže 34/43,R10,Bfl S1,bez ftalátů</t>
  </si>
  <si>
    <t>771990192</t>
  </si>
  <si>
    <t>Příplatek k vyrovnání podkladu dlažby samonivelační stěrkou pevnosti 30 Mpa ZKD 1 mm tloušťky</t>
  </si>
  <si>
    <t>Vyrovnání podkladní vrstvy samonivelační stěrkou tl. 4 mm, min. pevnosti Příplatek k cenám za každý další 1 mm tloušťky, min. pevnosti 30 MPa</t>
  </si>
  <si>
    <t>9.32*5.654=52,6953 [A] 
6.855*5.654+3.564*2.415+2.09*2.415/2=49,8889 [B] 
Celkem: A+B=102,5842 [C] 
C * 6Koeficient množství=615,5052 [D]</t>
  </si>
  <si>
    <t>Příprava podkladu broušení podlah stávajícího podkladu před litím stěrky</t>
  </si>
  <si>
    <t>776232111</t>
  </si>
  <si>
    <t>Lepení lamel a čtverců z vinylu 2-složkovým lepidlem</t>
  </si>
  <si>
    <t>9.27+2*0.75+0.65+9.32+5.654+9.32+2*0.76+0.65+6.855+3.196+3.564=51,4990 [A] 
Celkem: A=51,4990 [B]</t>
  </si>
  <si>
    <t>776421111</t>
  </si>
  <si>
    <t>Montáž obvodových lišt lepením</t>
  </si>
  <si>
    <t>Montáž lišt obvodových lepených</t>
  </si>
  <si>
    <t>stěny' 
(9.32*2+5.654+2*0.76)*3.45=89,0583 [A] 
(9.27+2*0.65+2*0.76+6.855+3.196+3.564)*3.45=88,6823 [B] 
'stropy' 
9.32*5.654=52,6953 [C] 
6.855*5.654+3.564*2.415+2.09*2.415/2=49,8889 [D] 
Celkem: A+B+C+D=280,3248 [E]</t>
  </si>
  <si>
    <t>Příplatek k cenám 2x maleb ze směsí za mokra otěruvzdorných za barevnou malbu  tónovanou přípravky, barvy dle PD</t>
  </si>
  <si>
    <t>stěny' 
(9.32*2+5.654+2*0.76)*3.45=89,0583 [A] 
(9.27+2*0.65+2*0.76+6.855+3.196+3.564)*3.45=88,6823 [B] 
'stropy' 
9.32*5.654=52,6953 [C] 
6.855*5.654+3.564*2.415+2.09*2.415/2=49,8889 [D] 
-(9.27*3.45+9.32*3.45+3.2*3.45)=-75,1755 [E] 
Celkem: A+B+C+D+E=205,1493 [F]</t>
  </si>
  <si>
    <t>784211167</t>
  </si>
  <si>
    <t>Příplatek k cenám 2x maleb ze směsí za mokra otěruvzdorných za barevnou malbu v náročném odstínu</t>
  </si>
  <si>
    <t>Malby z malířských směsí otěruvzdorných za mokra Příplatek k cenám dvojnásobných maleb za provádění barevné malby tónované na tónovacích automatech, v odstínu náročném</t>
  </si>
  <si>
    <t>9.27*3.45+9.32*3.45+3.2*3.45=75,1755 [A]</t>
  </si>
  <si>
    <t>787</t>
  </si>
  <si>
    <t>Dokončovací práce - zasklívání</t>
  </si>
  <si>
    <t>78711121R</t>
  </si>
  <si>
    <t>D+M Bezrámová interiérová příčka tl. 20mm s dveřním křídlem 900/2100mm vč. kování, vzduchová neprůzvučnost 38dB</t>
  </si>
  <si>
    <t>5.65*2.44=13,7860 [A]</t>
  </si>
  <si>
    <t>596100120</t>
  </si>
  <si>
    <t>cihla pálená plná CP 29x14x6,5 cm P20</t>
  </si>
  <si>
    <t>TIS KUS</t>
  </si>
  <si>
    <t>cihla pálená plná 29x14x6,5 cm P20</t>
  </si>
  <si>
    <t>stěny' 
177.74=177,7400 [A] 
'stropy' 
102.584=102,5840 [B] 
Celkem: A+B=280,3240 [C]</t>
  </si>
  <si>
    <t>985221101</t>
  </si>
  <si>
    <t>Doplnění zdiva cihlami do aktivované malty</t>
  </si>
  <si>
    <t>M3</t>
  </si>
  <si>
    <t>Doplnění zdiva ručně do aktivované malty cihlami</t>
  </si>
  <si>
    <t>0.15*2.15*1=0,3225 [A]</t>
  </si>
  <si>
    <t>LED panel závěsný, 35W, 3668 Im, Ra 80, 4000K, rozm. 620x620x20mm</t>
  </si>
  <si>
    <t>Demontáž stávajících závěsných zářivkových svítidel</t>
  </si>
  <si>
    <t>000510601</t>
  </si>
  <si>
    <t>Závěsné svítidlo na 3 žárovky, v industriálním stylu, materiál - sklo, kov, barva tmavě šedá,výška 1300mm, průměr 420mm, výška stínidla 360mm</t>
  </si>
  <si>
    <t>411201</t>
  </si>
  <si>
    <t>přepínač 10A/250Vstř řaz.1</t>
  </si>
  <si>
    <t>421311</t>
  </si>
  <si>
    <t>zásuvka HDMI</t>
  </si>
  <si>
    <t>421312</t>
  </si>
  <si>
    <t>zásuvka VGA</t>
  </si>
  <si>
    <t>421314</t>
  </si>
  <si>
    <t>zásuvka audio 3,5mm</t>
  </si>
  <si>
    <t>zásuvka 2xRJ45/cat.6 UTP</t>
  </si>
  <si>
    <t>422705</t>
  </si>
  <si>
    <t>zás. box stolní - 2x230V/16A s PPO, 2xRJ45, HDMI, VGA, audio</t>
  </si>
  <si>
    <t>423301</t>
  </si>
  <si>
    <t>podlahová krabice 2x230V/16A, 2xRJ45, komplet</t>
  </si>
  <si>
    <t>210110041</t>
  </si>
  <si>
    <t>spínač zapuštěný vč. zapojení 1pólový/řazení 1</t>
  </si>
  <si>
    <t>210111002</t>
  </si>
  <si>
    <t>podlahová krabice do bet. vč. zapojení</t>
  </si>
  <si>
    <t>210111002a</t>
  </si>
  <si>
    <t>zásuvkový box do stolu vč. zapojení</t>
  </si>
  <si>
    <t>210120481</t>
  </si>
  <si>
    <t>210201011a</t>
  </si>
  <si>
    <t>svítidlo zářivkové bytové závěsné/1 zdroj</t>
  </si>
  <si>
    <t>210800851</t>
  </si>
  <si>
    <t>vodič Cu(-CY,CYA) pevně uložený do 1x2,5</t>
  </si>
  <si>
    <t>Atypické sezení Palety výroba na míru 1250x750x350mm, čalouněné polstrování na molytanu tl. 100mm, materiál - látka dle výběru investora na základě předložených</t>
  </si>
  <si>
    <t>Atypické sezení Palety výroba na míru 1250x750x350mm, čalouněné polstrování na molytanu tl. 100mm, materiál - látka dle výběru investora na základě předložených vzorků viz PD</t>
  </si>
  <si>
    <t>Kancelářský stůl 1600x800x750mm, onyxově šedá lamino vč. stolního přípojného místa POP UP krabice viz PD</t>
  </si>
  <si>
    <t>Tabule pylonová bílá, 3000x1000mm viz PD</t>
  </si>
  <si>
    <t>Věšák paletový palety 120/80, patina viz. PD</t>
  </si>
  <si>
    <t>Hodiny industriální nástěnné 350-500mm černé viz PD</t>
  </si>
  <si>
    <t>Odpadkový koš nerezový kulatý 30l</t>
  </si>
  <si>
    <t>Sedací vak šedý objem min. 500L, výška min. 140cm, šířka min. 100cm, nosnost min. 140kg viz. PD</t>
  </si>
  <si>
    <t>Koberec kusový zelený 1200x1600mm</t>
  </si>
  <si>
    <t>Stolní lampa, materiál: kov, dřevo viz PD</t>
  </si>
  <si>
    <t>Věšák stojanový (černý kov), výška 1820mm, viz PD</t>
  </si>
  <si>
    <t>AV technologie externí rozpočet</t>
  </si>
  <si>
    <t>Katedra viz PD</t>
  </si>
  <si>
    <t>Křeslo 630x680x770mm, barva zelená viz PD</t>
  </si>
  <si>
    <t>Konferenční stolek 1180x780x450mm viz. PD</t>
  </si>
  <si>
    <t>Regál 1470x1470x390mm, 8x uzamykatelná vložka s dvířky viz PD</t>
  </si>
  <si>
    <t>Polopříčka atyp. kancelářský paraván šedý 1380x1560 mm dle vizualizace</t>
  </si>
  <si>
    <t>7a</t>
  </si>
  <si>
    <t>Konferenční židle bez područek, kovová ocelová kostra, síťovaná zádová opěrka, čalouněný sedák viz. PD</t>
  </si>
  <si>
    <t>7b</t>
  </si>
  <si>
    <t>Kancelářská židle výškově nastavitelná s područkami, barva dle výběru investora na základě předložených vzorků</t>
  </si>
  <si>
    <t>PC stůl velký bílé lamino 1400x700x750mm kontejner š. 450mm, 3 zásuvky viz PD</t>
  </si>
  <si>
    <t>PC stůl malý bílé lamino 800x600x750mm, 4nohy, poloviční přední deska u stolu viz PD</t>
  </si>
  <si>
    <t>03</t>
  </si>
  <si>
    <t>Klimatizace</t>
  </si>
  <si>
    <t>Pol18</t>
  </si>
  <si>
    <t>Montáž a doprava</t>
  </si>
  <si>
    <t>Náklady na dopravu</t>
  </si>
  <si>
    <t>Pol2</t>
  </si>
  <si>
    <t>Mobilní klimatizace viz 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</si>
</sst>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theme="3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1" fillId="0" borderId="0" xfId="6" applyFont="1"/>
    <xf numFmtId="0" fontId="3" fillId="0" borderId="0" xfId="6" applyFont="1"/>
    <xf numFmtId="0" fontId="3" fillId="0" borderId="0" xfId="6" applyFont="1" applyAlignment="1">
      <alignment horizontal="right"/>
    </xf>
    <xf numFmtId="0" fontId="0" fillId="0" borderId="0" xfId="6" applyFont="1" applyAlignment="1">
      <alignment horizontal="right"/>
    </xf>
    <xf numFmtId="0" fontId="1" fillId="0" borderId="0" xfId="6" applyFont="1" applyAlignment="1">
      <alignment horizontal="right"/>
    </xf>
    <xf numFmtId="0" fontId="0" fillId="2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3" borderId="0" xfId="6" applyFont="1" applyFill="1"/>
    <xf numFmtId="0" fontId="0" fillId="0" borderId="1" xfId="6" applyFont="1" applyBorder="1" applyAlignment="1">
      <alignment horizontal="center"/>
    </xf>
    <xf numFmtId="0" fontId="1" fillId="0" borderId="3" xfId="6" applyFont="1" applyBorder="1"/>
    <xf numFmtId="0" fontId="4" fillId="0" borderId="0" xfId="6" applyFont="1"/>
    <xf numFmtId="0" fontId="0" fillId="2" borderId="1" xfId="6" applyFont="1" applyFill="1" applyBorder="1" applyAlignment="1">
      <alignment horizontal="center" vertical="center" wrapText="1"/>
    </xf>
    <xf numFmtId="0" fontId="0" fillId="3" borderId="2" xfId="6" applyFont="1" applyFill="1" applyBorder="1"/>
    <xf numFmtId="0" fontId="4" fillId="0" borderId="2" xfId="6" applyFont="1" applyBorder="1"/>
    <xf numFmtId="0" fontId="1" fillId="0" borderId="4" xfId="6" applyFont="1" applyBorder="1" applyAlignment="1">
      <alignment horizontal="right"/>
    </xf>
    <xf numFmtId="4" fontId="0" fillId="0" borderId="4" xfId="6" applyNumberFormat="1" applyFont="1" applyBorder="1" applyAlignment="1">
      <alignment horizontal="center"/>
    </xf>
    <xf numFmtId="0" fontId="1" fillId="0" borderId="4" xfId="6" applyFont="1" applyBorder="1" applyAlignment="1">
      <alignment wrapText="1"/>
    </xf>
    <xf numFmtId="4" fontId="0" fillId="0" borderId="0" xfId="6" applyNumberFormat="1" applyFont="1" applyAlignment="1">
      <alignment horizontal="center"/>
    </xf>
    <xf numFmtId="0" fontId="1" fillId="0" borderId="0" xfId="6" applyFont="1" applyAlignment="1">
      <alignment wrapText="1"/>
    </xf>
    <xf numFmtId="0" fontId="0" fillId="0" borderId="0" xfId="6" applyFont="1" applyAlignment="1">
      <alignment wrapText="1"/>
    </xf>
    <xf numFmtId="0" fontId="0" fillId="0" borderId="0" xfId="6" applyFont="1" applyAlignment="1">
      <alignment horizontal="center"/>
    </xf>
    <xf numFmtId="164" fontId="0" fillId="0" borderId="0" xfId="6" applyNumberFormat="1" applyFont="1" applyAlignment="1">
      <alignment horizontal="center"/>
    </xf>
    <xf numFmtId="4" fontId="0" fillId="4" borderId="0" xfId="6" applyNumberFormat="1" applyFont="1" applyFill="1" applyAlignment="1" applyProtection="1">
      <alignment horizontal="center"/>
      <protection locked="0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0" fontId="5" fillId="0" borderId="0" xfId="6" quotePrefix="1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/>
    </xf>
    <xf numFmtId="0" fontId="0" fillId="5" borderId="0" xfId="6" applyFont="1" applyFill="1"/>
    <xf numFmtId="0" fontId="0" fillId="5" borderId="2" xfId="6" applyFont="1" applyFill="1" applyBorder="1"/>
    <xf numFmtId="0" fontId="0" fillId="5" borderId="0" xfId="0" applyFill="1"/>
    <xf numFmtId="0" fontId="2" fillId="5" borderId="0" xfId="6" applyFont="1" applyFill="1" applyAlignment="1">
      <alignment horizontal="center" vertical="center"/>
    </xf>
    <xf numFmtId="0" fontId="0" fillId="5" borderId="0" xfId="6" applyFont="1" applyFill="1"/>
    <xf numFmtId="0" fontId="4" fillId="0" borderId="0" xfId="6" applyFont="1" applyAlignment="1">
      <alignment horizontal="right"/>
    </xf>
    <xf numFmtId="0" fontId="0" fillId="0" borderId="0" xfId="0"/>
    <xf numFmtId="0" fontId="0" fillId="2" borderId="1" xfId="6" applyFont="1" applyFill="1" applyBorder="1" applyAlignment="1">
      <alignment horizontal="center" vertical="center" wrapText="1"/>
    </xf>
    <xf numFmtId="0" fontId="2" fillId="5" borderId="0" xfId="6" applyFont="1" applyFill="1" applyAlignment="1">
      <alignment horizontal="center" vertical="center" wrapText="1"/>
    </xf>
    <xf numFmtId="0" fontId="0" fillId="5" borderId="0" xfId="6" applyFont="1" applyFill="1" applyAlignment="1">
      <alignment wrapText="1"/>
    </xf>
    <xf numFmtId="0" fontId="4" fillId="0" borderId="0" xfId="6" applyFont="1" applyAlignment="1">
      <alignment wrapText="1"/>
    </xf>
    <xf numFmtId="0" fontId="4" fillId="0" borderId="2" xfId="6" applyFont="1" applyBorder="1" applyAlignment="1">
      <alignment wrapText="1"/>
    </xf>
    <xf numFmtId="0" fontId="0" fillId="0" borderId="0" xfId="0" applyAlignment="1">
      <alignment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if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33450"/>
          <a:ext cx="171450" cy="1714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 editAs="oneCell">
    <xdr:from>
      <xdr:col>3</xdr:col>
      <xdr:colOff>742950</xdr:colOff>
      <xdr:row>0</xdr:row>
      <xdr:rowOff>123825</xdr:rowOff>
    </xdr:from>
    <xdr:to>
      <xdr:col>4</xdr:col>
      <xdr:colOff>1211961</xdr:colOff>
      <xdr:row>2</xdr:row>
      <xdr:rowOff>12954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0" y="123825"/>
          <a:ext cx="1850136" cy="6035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C11" sqref="C11:D11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36.950000000000003" customHeight="1" x14ac:dyDescent="0.2">
      <c r="A1" s="33"/>
      <c r="B1" s="34" t="s">
        <v>1</v>
      </c>
      <c r="C1" s="31"/>
      <c r="D1" s="31"/>
      <c r="E1" s="31"/>
    </row>
    <row r="2" spans="1:5" ht="20.100000000000001" customHeight="1" x14ac:dyDescent="0.2">
      <c r="A2" s="33"/>
      <c r="B2" s="35"/>
      <c r="C2" s="31"/>
      <c r="D2" s="31"/>
      <c r="E2" s="31"/>
    </row>
    <row r="3" spans="1:5" ht="12.75" customHeight="1" x14ac:dyDescent="0.2">
      <c r="A3" s="33"/>
      <c r="B3" s="35"/>
      <c r="C3" s="31"/>
      <c r="D3" s="31"/>
      <c r="E3" s="31"/>
    </row>
    <row r="4" spans="1:5" ht="20.100000000000001" customHeight="1" x14ac:dyDescent="0.3">
      <c r="A4" s="3" t="s">
        <v>2</v>
      </c>
      <c r="B4" s="2" t="s">
        <v>3</v>
      </c>
      <c r="E4" s="1" t="s">
        <v>0</v>
      </c>
    </row>
    <row r="5" spans="1:5" ht="12.75" customHeight="1" x14ac:dyDescent="0.2">
      <c r="A5" s="4" t="s">
        <v>4</v>
      </c>
      <c r="B5" t="s">
        <v>5</v>
      </c>
    </row>
    <row r="6" spans="1:5" ht="12.75" customHeight="1" x14ac:dyDescent="0.2">
      <c r="B6" s="5" t="s">
        <v>6</v>
      </c>
      <c r="C6" s="7">
        <f>SUM(C10:C11)</f>
        <v>0</v>
      </c>
    </row>
    <row r="7" spans="1:5" ht="12.75" customHeight="1" x14ac:dyDescent="0.2">
      <c r="B7" s="5" t="s">
        <v>7</v>
      </c>
      <c r="C7" s="7">
        <f>SUM(E10:E11)</f>
        <v>0</v>
      </c>
    </row>
    <row r="9" spans="1:5" ht="12.75" customHeight="1" x14ac:dyDescent="0.2">
      <c r="A9" s="6" t="s">
        <v>8</v>
      </c>
      <c r="B9" s="6" t="s">
        <v>9</v>
      </c>
      <c r="C9" s="6" t="s">
        <v>10</v>
      </c>
      <c r="D9" s="6" t="s">
        <v>11</v>
      </c>
      <c r="E9" s="6" t="s">
        <v>12</v>
      </c>
    </row>
    <row r="10" spans="1:5" ht="12.75" customHeight="1" x14ac:dyDescent="0.2">
      <c r="A10" s="8" t="s">
        <v>14</v>
      </c>
      <c r="B10" s="8" t="s">
        <v>15</v>
      </c>
      <c r="C10" s="9">
        <f>'SO III 01'!M3</f>
        <v>0</v>
      </c>
      <c r="D10" s="9">
        <f>0+'SO III 01'!O10+'SO III 01'!O14+'SO III 01'!O18+'SO III 01'!O22+'SO III 01'!O26+'SO III 01'!O30+'SO III 01'!O35+'SO III 01'!O39+'SO III 01'!O43+'SO III 01'!O47+'SO III 01'!O52+'SO III 01'!O56+'SO III 01'!O60+'SO III 01'!O64+'SO III 01'!O68+'SO III 01'!O72+'SO III 01'!O76+'SO III 01'!O80+'SO III 01'!O85+'SO III 01'!O89+'SO III 01'!O93+'SO III 01'!O97+'SO III 01'!O101+'SO III 01'!O105+'SO III 01'!O109+'SO III 01'!O113+'SO III 01'!O117+'SO III 01'!O121+'SO III 01'!O125+'SO III 01'!O129+'SO III 01'!O133+'SO III 01'!O137+'SO III 01'!O142+'SO III 01'!O146+'SO III 01'!O150+'SO III 01'!O155+'SO III 01'!O159+'SO III 01'!O164+'SO III 01'!O168+'SO III 01'!O172+'SO III 01'!O176+'SO III 01'!O180+'SO III 01'!O184+'SO III 01'!O189+'SO III 01'!O193+'SO III 01'!O197+'SO III 01'!O201+'SO III 01'!O206+'SO III 01'!O210+'SO III 01'!O214+'SO III 01'!O219+'SO III 01'!O223+'SO III 01'!O227+'SO III 01'!O231+'SO III 01'!O235+'SO III 01'!O239+'SO III 01'!O243+'SO III 01'!O247+'SO III 01'!O252+'SO III 01'!O256+'SO III 01'!O260+'SO III 01'!O264+'SO III 01'!O268+'SO III 01'!O273+'SO III 01'!O277+'SO III 01'!O281+'SO III 01'!O285+'SO III 01'!O289+'SO III 01'!O294+'SO III 01'!O298+'SO III 01'!O303+'SO III 01'!O307+'SO III 01'!O311+'SO III 01'!O315+'SO III 01'!O321+'SO III 01'!O325+'SO III 01'!O329+'SO III 01'!O334+'SO III 01'!O338+'SO III 01'!O342+'SO III 01'!O346+'SO III 01'!O350+'SO III 01'!O354+'SO III 01'!O358+'SO III 01'!O362+'SO III 01'!O366+'SO III 01'!O370+'SO III 01'!O374+'SO III 01'!O378+'SO III 01'!O382+'SO III 01'!O386+'SO III 01'!O390+'SO III 01'!O394+'SO III 01'!O398+'SO III 01'!O402+'SO III 01'!O406+'SO III 01'!O410+'SO III 01'!O414+'SO III 01'!O418+'SO III 01'!O422+'SO III 01'!O426+'SO III 01'!O430+'SO III 01'!O434+'SO III 01'!O438+'SO III 01'!O442+'SO III 01'!O446+'SO III 01'!O450+'SO III 01'!O454+'SO III 01'!O458+'SO III 01'!O462+'SO III 01'!O466+'SO III 01'!O470+'SO III 01'!O474+'SO III 01'!O478+'SO III 01'!O482+'SO III 01'!O486+'SO III 01'!O490+'SO III 01'!O494+'SO III 01'!O498+'SO III 01'!O502+'SO III 01'!O507+'SO III 01'!O511+'SO III 01'!O515+'SO III 01'!O519+'SO III 01'!O523+'SO III 01'!O527+'SO III 01'!O531+'SO III 01'!O535+'SO III 01'!O539+'SO III 01'!O543+'SO III 01'!O547+'SO III 01'!O551+'SO III 01'!O555+'SO III 01'!O559+'SO III 01'!O563+'SO III 01'!O567+'SO III 01'!O571+'SO III 01'!O575+'SO III 01'!O579+'SO III 01'!O583+'SO III 01'!O587+'SO III 01'!O591+'SO III 01'!O595+'SO III 01'!O599+'SO III 01'!O603+'SO III 01'!O608+'SO III 01'!O612+'SO III 01'!O617+'SO III 01'!O622+'SO III 01'!O627+'SO III 01'!O631+'SO III 01'!O637+'SO III 01'!O642+'SO III 01'!O646+'SO III 01'!O650+'SO III 01'!O654+'SO III 01'!O658+'SO III 01'!O662+'SO III 01'!O666+'SO III 01'!O670+'SO III 01'!O674+'SO III 01'!O678+'SO III 01'!O682+'SO III 01'!O686+'SO III 01'!O690+'SO III 01'!O694+'SO III 01'!O698+'SO III 01'!O702+'SO III 01'!O706+'SO III 01'!O710</f>
        <v>0</v>
      </c>
      <c r="E10" s="9">
        <f>C10+D10</f>
        <v>0</v>
      </c>
    </row>
    <row r="11" spans="1:5" ht="12.75" customHeight="1" x14ac:dyDescent="0.2">
      <c r="A11" s="8" t="s">
        <v>587</v>
      </c>
      <c r="B11" s="8" t="s">
        <v>588</v>
      </c>
      <c r="C11" s="9">
        <f>'SO III 02'!M3</f>
        <v>0</v>
      </c>
      <c r="D11" s="9">
        <f>0+'SO III 02'!O10+'SO III 02'!O14+'SO III 02'!O18+'SO III 02'!O22+'SO III 02'!O26+'SO III 02'!O30+'SO III 02'!O35+'SO III 02'!O39+'SO III 02'!O43+'SO III 02'!O47+'SO III 02'!O52+'SO III 02'!O56+'SO III 02'!O60+'SO III 02'!O64+'SO III 02'!O68+'SO III 02'!O72+'SO III 02'!O76+'SO III 02'!O80+'SO III 02'!O84+'SO III 02'!O88+'SO III 02'!O93+'SO III 02'!O97+'SO III 02'!O101+'SO III 02'!O106+'SO III 02'!O110+'SO III 02'!O114+'SO III 02'!O118+'SO III 02'!O122+'SO III 02'!O127+'SO III 02'!O131+'SO III 02'!O135+'SO III 02'!O139+'SO III 02'!O143+'SO III 02'!O147+'SO III 02'!O151+'SO III 02'!O155+'SO III 02'!O159+'SO III 02'!O163+'SO III 02'!O167+'SO III 02'!O172+'SO III 02'!O176+'SO III 02'!O180+'SO III 02'!O184+'SO III 02'!O188+'SO III 02'!O192+'SO III 02'!O197+'SO III 02'!O202+'SO III 02'!O206+'SO III 02'!O210+'SO III 02'!O214+'SO III 02'!O218+'SO III 02'!O222+'SO III 02'!O226+'SO III 02'!O231+'SO III 02'!O235+'SO III 02'!O239+'SO III 02'!O243+'SO III 02'!O247+'SO III 02'!O252+'SO III 02'!O256+'SO III 02'!O261+'SO III 02'!O265+'SO III 02'!O269+'SO III 02'!O273+'SO III 02'!O279+'SO III 02'!O283+'SO III 02'!O287+'SO III 02'!O292+'SO III 02'!O296+'SO III 02'!O300+'SO III 02'!O304+'SO III 02'!O308+'SO III 02'!O312+'SO III 02'!O316+'SO III 02'!O320+'SO III 02'!O324+'SO III 02'!O328+'SO III 02'!O332+'SO III 02'!O336+'SO III 02'!O340+'SO III 02'!O344+'SO III 02'!O348+'SO III 02'!O352+'SO III 02'!O356+'SO III 02'!O360+'SO III 02'!O364+'SO III 02'!O368+'SO III 02'!O372+'SO III 02'!O376+'SO III 02'!O380+'SO III 02'!O384+'SO III 02'!O388+'SO III 02'!O392+'SO III 02'!O396+'SO III 02'!O400+'SO III 02'!O404+'SO III 02'!O408+'SO III 02'!O412+'SO III 02'!O416+'SO III 02'!O420+'SO III 02'!O424+'SO III 02'!O428+'SO III 02'!O432+'SO III 02'!O436+'SO III 02'!O440+'SO III 02'!O444+'SO III 02'!O448+'SO III 02'!O452+'SO III 02'!O457+'SO III 02'!O461+'SO III 02'!O465+'SO III 02'!O469+'SO III 02'!O473+'SO III 02'!O477+'SO III 02'!O481+'SO III 02'!O485+'SO III 02'!O489+'SO III 02'!O493+'SO III 02'!O497+'SO III 02'!O501+'SO III 02'!O505+'SO III 02'!O509+'SO III 02'!O513+'SO III 02'!O517+'SO III 02'!O521+'SO III 02'!O525+'SO III 02'!O529+'SO III 02'!O533+'SO III 02'!O537+'SO III 02'!O541+'SO III 02'!O545+'SO III 02'!O549+'SO III 02'!O553+'SO III 02'!O557+'SO III 02'!O562+'SO III 02'!O566+'SO III 02'!O571+'SO III 02'!O576+'SO III 02'!O581+'SO III 02'!O585+'SO III 02'!O591+'SO III 02'!O596+'SO III 02'!O600+'SO III 02'!O604+'SO III 02'!O608+'SO III 02'!O612+'SO III 02'!O616+'SO III 02'!O620+'SO III 02'!O624+'SO III 02'!O628+'SO III 02'!O632+'SO III 02'!O636+'SO III 02'!O640+'SO III 02'!O644+'SO III 02'!O648+'SO III 02'!O652+'SO III 02'!O656+'SO III 02'!O660+'SO III 02'!O664+'SO III 02'!O668+'SO III 02'!O674+'SO III 02'!O678</f>
        <v>0</v>
      </c>
      <c r="E11" s="9">
        <f>C11+D11</f>
        <v>0</v>
      </c>
    </row>
  </sheetData>
  <sheetProtection algorithmName="SHA-512" hashValue="bya5bf3eIJM9epP7CQfFi6bQx+dp1gd+MDA3UpenlInkqbD/KYn5vnTycljE9Dp4VcRbFfkupbtO38l6zJ1BFA==" saltValue="WuMo50PH8c/HFXgAXCyozw==" spinCount="100000" sheet="1" objects="1" scenarios="1"/>
  <mergeCells count="2">
    <mergeCell ref="A1:A3"/>
    <mergeCell ref="B1:B3"/>
  </mergeCells>
  <pageMargins left="0.75" right="0.75" top="1" bottom="1" header="0.5" footer="0.5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3"/>
  <sheetViews>
    <sheetView topLeftCell="B1" workbookViewId="0">
      <pane ySplit="7" topLeftCell="A8" activePane="bottomLeft" state="frozen"/>
      <selection pane="bottomLeft" activeCell="E16" sqref="E1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style="43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0" t="s">
        <v>16</v>
      </c>
      <c r="B1" s="31"/>
      <c r="C1" s="35"/>
      <c r="D1" s="31"/>
      <c r="E1" s="39" t="s">
        <v>19</v>
      </c>
      <c r="F1" s="31"/>
      <c r="G1" s="31"/>
      <c r="H1" s="31"/>
      <c r="I1" s="31"/>
      <c r="J1" s="31"/>
      <c r="K1" s="31"/>
      <c r="L1" s="31"/>
      <c r="M1" s="31"/>
      <c r="N1" s="31"/>
    </row>
    <row r="2" spans="1:16" ht="20.100000000000001" customHeight="1" x14ac:dyDescent="0.2">
      <c r="A2" s="10"/>
      <c r="B2" s="31"/>
      <c r="C2" s="35"/>
      <c r="D2" s="31"/>
      <c r="E2" s="40"/>
      <c r="F2" s="31"/>
      <c r="G2" s="31"/>
      <c r="H2" s="31"/>
      <c r="I2" s="31"/>
      <c r="J2" s="31"/>
      <c r="K2" s="31"/>
      <c r="L2" s="32"/>
      <c r="M2" s="32"/>
      <c r="N2" s="31"/>
    </row>
    <row r="3" spans="1:16" ht="15" customHeight="1" x14ac:dyDescent="0.25">
      <c r="A3" s="10" t="s">
        <v>17</v>
      </c>
      <c r="B3" s="13" t="s">
        <v>20</v>
      </c>
      <c r="C3" s="36" t="s">
        <v>2</v>
      </c>
      <c r="D3" s="37"/>
      <c r="E3" s="41" t="s">
        <v>3</v>
      </c>
      <c r="L3" s="11" t="s">
        <v>14</v>
      </c>
      <c r="M3" s="30">
        <f>0+K8+K319+K635+M8+M319+M635</f>
        <v>0</v>
      </c>
      <c r="N3" s="12" t="s">
        <v>13</v>
      </c>
    </row>
    <row r="4" spans="1:16" ht="15" customHeight="1" x14ac:dyDescent="0.25">
      <c r="A4" s="15" t="s">
        <v>18</v>
      </c>
      <c r="B4" s="16" t="s">
        <v>21</v>
      </c>
      <c r="C4" s="36" t="s">
        <v>14</v>
      </c>
      <c r="D4" s="37"/>
      <c r="E4" s="42" t="s">
        <v>15</v>
      </c>
    </row>
    <row r="5" spans="1:16" ht="12.75" customHeight="1" x14ac:dyDescent="0.2">
      <c r="A5" s="38" t="s">
        <v>22</v>
      </c>
      <c r="B5" s="38" t="s">
        <v>23</v>
      </c>
      <c r="C5" s="38" t="s">
        <v>24</v>
      </c>
      <c r="D5" s="38" t="s">
        <v>25</v>
      </c>
      <c r="E5" s="38" t="s">
        <v>26</v>
      </c>
      <c r="F5" s="38" t="s">
        <v>27</v>
      </c>
      <c r="G5" s="38" t="s">
        <v>28</v>
      </c>
      <c r="H5" s="38" t="s">
        <v>29</v>
      </c>
      <c r="I5" s="38" t="s">
        <v>30</v>
      </c>
      <c r="J5" s="38" t="s">
        <v>31</v>
      </c>
      <c r="K5" s="38"/>
      <c r="L5" s="38"/>
      <c r="M5" s="38"/>
      <c r="N5" s="38" t="s">
        <v>36</v>
      </c>
    </row>
    <row r="6" spans="1:16" ht="12.75" customHeight="1" x14ac:dyDescent="0.2">
      <c r="A6" s="38"/>
      <c r="B6" s="38"/>
      <c r="C6" s="38"/>
      <c r="D6" s="38"/>
      <c r="E6" s="38"/>
      <c r="F6" s="38"/>
      <c r="G6" s="38"/>
      <c r="H6" s="38"/>
      <c r="I6" s="38"/>
      <c r="J6" s="38" t="s">
        <v>32</v>
      </c>
      <c r="K6" s="38"/>
      <c r="L6" s="38" t="s">
        <v>33</v>
      </c>
      <c r="M6" s="38"/>
      <c r="N6" s="38"/>
    </row>
    <row r="7" spans="1:16" ht="12.75" customHeight="1" x14ac:dyDescent="0.2">
      <c r="A7" s="38"/>
      <c r="B7" s="38"/>
      <c r="C7" s="38"/>
      <c r="D7" s="38"/>
      <c r="E7" s="38"/>
      <c r="F7" s="38"/>
      <c r="G7" s="38"/>
      <c r="H7" s="38"/>
      <c r="I7" s="38"/>
      <c r="J7" s="14" t="s">
        <v>34</v>
      </c>
      <c r="K7" s="14" t="s">
        <v>35</v>
      </c>
      <c r="L7" s="14" t="s">
        <v>34</v>
      </c>
      <c r="M7" s="14" t="s">
        <v>35</v>
      </c>
      <c r="N7" s="38"/>
    </row>
    <row r="8" spans="1:16" ht="12.75" customHeight="1" x14ac:dyDescent="0.2">
      <c r="A8" t="s">
        <v>37</v>
      </c>
      <c r="C8" s="17" t="s">
        <v>38</v>
      </c>
      <c r="E8" s="19" t="s">
        <v>39</v>
      </c>
      <c r="J8" s="18">
        <f>0+J9+J34+J51+J84+J141+J154+J163+J188+J205+J218+J251+J272+J293+J302</f>
        <v>0</v>
      </c>
      <c r="K8" s="18">
        <f>0+K9+K34+K51+K84+K141+K154+K163+K188+K205+K218+K251+K272+K293+K302</f>
        <v>0</v>
      </c>
      <c r="L8" s="18">
        <f>0+L9+L34+L51+L84+L141+L154+L163+L188+L205+L218+L251+L272+L293+L302</f>
        <v>0</v>
      </c>
      <c r="M8" s="18">
        <f>0+M9+M34+M51+M84+M141+M154+M163+M188+M205+M218+M251+M272+M293+M302</f>
        <v>0</v>
      </c>
    </row>
    <row r="9" spans="1:16" ht="12.75" customHeight="1" x14ac:dyDescent="0.2">
      <c r="A9" t="s">
        <v>40</v>
      </c>
      <c r="C9" s="5" t="s">
        <v>41</v>
      </c>
      <c r="E9" s="21" t="s">
        <v>42</v>
      </c>
      <c r="J9" s="20">
        <f>0</f>
        <v>0</v>
      </c>
      <c r="K9" s="20">
        <f>0</f>
        <v>0</v>
      </c>
      <c r="L9" s="20">
        <f>0+L10+L14+L18+L22+L26+L30</f>
        <v>0</v>
      </c>
      <c r="M9" s="20">
        <f>0+M10+M14+M18+M22+M26+M30</f>
        <v>0</v>
      </c>
    </row>
    <row r="10" spans="1:16" ht="12.75" customHeight="1" x14ac:dyDescent="0.2">
      <c r="A10" t="s">
        <v>43</v>
      </c>
      <c r="B10" s="4" t="s">
        <v>44</v>
      </c>
      <c r="C10" s="4" t="s">
        <v>45</v>
      </c>
      <c r="D10" t="s">
        <v>46</v>
      </c>
      <c r="E10" s="22" t="s">
        <v>47</v>
      </c>
      <c r="F10" s="23" t="s">
        <v>48</v>
      </c>
      <c r="G10" s="24">
        <v>82.721000000000004</v>
      </c>
      <c r="H10" s="23">
        <v>5.2700000000000004E-3</v>
      </c>
      <c r="I10" s="23">
        <f>ROUND(G10*H10,6)</f>
        <v>0.43593999999999999</v>
      </c>
      <c r="L10" s="25">
        <v>0</v>
      </c>
      <c r="M10" s="20">
        <f>ROUND(ROUND(L10,2)*ROUND(G10,3),2)</f>
        <v>0</v>
      </c>
      <c r="N10" s="23" t="s">
        <v>49</v>
      </c>
      <c r="O10">
        <f>(M10*21)/100</f>
        <v>0</v>
      </c>
      <c r="P10" t="s">
        <v>50</v>
      </c>
    </row>
    <row r="11" spans="1:16" ht="12.75" customHeight="1" x14ac:dyDescent="0.2">
      <c r="A11" s="26" t="s">
        <v>51</v>
      </c>
      <c r="E11" s="27" t="s">
        <v>47</v>
      </c>
    </row>
    <row r="12" spans="1:16" ht="89.25" customHeight="1" x14ac:dyDescent="0.2">
      <c r="A12" s="26" t="s">
        <v>52</v>
      </c>
      <c r="E12" s="28" t="s">
        <v>53</v>
      </c>
    </row>
    <row r="13" spans="1:16" ht="12.75" customHeight="1" x14ac:dyDescent="0.2">
      <c r="E13" s="27" t="s">
        <v>46</v>
      </c>
    </row>
    <row r="14" spans="1:16" ht="12.75" customHeight="1" x14ac:dyDescent="0.2">
      <c r="A14" t="s">
        <v>43</v>
      </c>
      <c r="B14" s="4" t="s">
        <v>54</v>
      </c>
      <c r="C14" s="4" t="s">
        <v>55</v>
      </c>
      <c r="D14" t="s">
        <v>46</v>
      </c>
      <c r="E14" s="22" t="s">
        <v>56</v>
      </c>
      <c r="F14" s="23" t="s">
        <v>48</v>
      </c>
      <c r="G14" s="24">
        <v>82.721000000000004</v>
      </c>
      <c r="H14" s="23">
        <v>1.5910000000000001E-2</v>
      </c>
      <c r="I14" s="23">
        <f>ROUND(G14*H14,6)</f>
        <v>1.3160909999999999</v>
      </c>
      <c r="L14" s="25">
        <v>0</v>
      </c>
      <c r="M14" s="20">
        <f>ROUND(ROUND(L14,2)*ROUND(G14,3),2)</f>
        <v>0</v>
      </c>
      <c r="N14" s="23" t="s">
        <v>57</v>
      </c>
      <c r="O14">
        <f>(M14*21)/100</f>
        <v>0</v>
      </c>
      <c r="P14" t="s">
        <v>50</v>
      </c>
    </row>
    <row r="15" spans="1:16" ht="12.75" customHeight="1" x14ac:dyDescent="0.2">
      <c r="A15" s="26" t="s">
        <v>51</v>
      </c>
      <c r="E15" s="27" t="s">
        <v>56</v>
      </c>
    </row>
    <row r="16" spans="1:16" ht="89.25" customHeight="1" x14ac:dyDescent="0.2">
      <c r="A16" s="26" t="s">
        <v>52</v>
      </c>
      <c r="E16" s="28" t="s">
        <v>53</v>
      </c>
    </row>
    <row r="17" spans="1:16" ht="12.75" customHeight="1" x14ac:dyDescent="0.2">
      <c r="E17" s="27" t="s">
        <v>46</v>
      </c>
    </row>
    <row r="18" spans="1:16" ht="12.75" customHeight="1" x14ac:dyDescent="0.2">
      <c r="A18" t="s">
        <v>43</v>
      </c>
      <c r="B18" s="4" t="s">
        <v>58</v>
      </c>
      <c r="C18" s="4" t="s">
        <v>59</v>
      </c>
      <c r="D18" t="s">
        <v>46</v>
      </c>
      <c r="E18" s="22" t="s">
        <v>60</v>
      </c>
      <c r="F18" s="23" t="s">
        <v>48</v>
      </c>
      <c r="G18" s="24">
        <v>224.631</v>
      </c>
      <c r="H18" s="23">
        <v>1.5910000000000001E-2</v>
      </c>
      <c r="I18" s="23">
        <f>ROUND(G18*H18,6)</f>
        <v>3.5738789999999998</v>
      </c>
      <c r="L18" s="25">
        <v>0</v>
      </c>
      <c r="M18" s="20">
        <f>ROUND(ROUND(L18,2)*ROUND(G18,3),2)</f>
        <v>0</v>
      </c>
      <c r="N18" s="23" t="s">
        <v>57</v>
      </c>
      <c r="O18">
        <f>(M18*21)/100</f>
        <v>0</v>
      </c>
      <c r="P18" t="s">
        <v>50</v>
      </c>
    </row>
    <row r="19" spans="1:16" ht="12.75" customHeight="1" x14ac:dyDescent="0.2">
      <c r="A19" s="26" t="s">
        <v>51</v>
      </c>
      <c r="E19" s="27" t="s">
        <v>60</v>
      </c>
    </row>
    <row r="20" spans="1:16" ht="38.25" customHeight="1" x14ac:dyDescent="0.2">
      <c r="A20" s="26" t="s">
        <v>52</v>
      </c>
      <c r="E20" s="28" t="s">
        <v>61</v>
      </c>
    </row>
    <row r="21" spans="1:16" ht="12.75" customHeight="1" x14ac:dyDescent="0.2">
      <c r="E21" s="27" t="s">
        <v>46</v>
      </c>
    </row>
    <row r="22" spans="1:16" ht="12.75" customHeight="1" x14ac:dyDescent="0.2">
      <c r="A22" t="s">
        <v>43</v>
      </c>
      <c r="B22" s="4" t="s">
        <v>62</v>
      </c>
      <c r="C22" s="4" t="s">
        <v>63</v>
      </c>
      <c r="D22" t="s">
        <v>46</v>
      </c>
      <c r="E22" s="22" t="s">
        <v>64</v>
      </c>
      <c r="F22" s="23" t="s">
        <v>48</v>
      </c>
      <c r="G22" s="24">
        <v>224.631</v>
      </c>
      <c r="H22" s="23">
        <v>1.5910000000000001E-2</v>
      </c>
      <c r="I22" s="23">
        <f>ROUND(G22*H22,6)</f>
        <v>3.5738789999999998</v>
      </c>
      <c r="L22" s="25">
        <v>0</v>
      </c>
      <c r="M22" s="20">
        <f>ROUND(ROUND(L22,2)*ROUND(G22,3),2)</f>
        <v>0</v>
      </c>
      <c r="N22" s="23" t="s">
        <v>49</v>
      </c>
      <c r="O22">
        <f>(M22*21)/100</f>
        <v>0</v>
      </c>
      <c r="P22" t="s">
        <v>50</v>
      </c>
    </row>
    <row r="23" spans="1:16" ht="12.75" customHeight="1" x14ac:dyDescent="0.2">
      <c r="A23" s="26" t="s">
        <v>51</v>
      </c>
      <c r="E23" s="27" t="s">
        <v>64</v>
      </c>
    </row>
    <row r="24" spans="1:16" ht="38.25" customHeight="1" x14ac:dyDescent="0.2">
      <c r="A24" s="26" t="s">
        <v>52</v>
      </c>
      <c r="E24" s="28" t="s">
        <v>61</v>
      </c>
    </row>
    <row r="25" spans="1:16" ht="12.75" customHeight="1" x14ac:dyDescent="0.2">
      <c r="E25" s="27" t="s">
        <v>46</v>
      </c>
    </row>
    <row r="26" spans="1:16" ht="12.75" customHeight="1" x14ac:dyDescent="0.2">
      <c r="A26" t="s">
        <v>43</v>
      </c>
      <c r="B26" s="4" t="s">
        <v>65</v>
      </c>
      <c r="C26" s="4" t="s">
        <v>66</v>
      </c>
      <c r="D26" t="s">
        <v>46</v>
      </c>
      <c r="E26" s="22" t="s">
        <v>67</v>
      </c>
      <c r="F26" s="23" t="s">
        <v>48</v>
      </c>
      <c r="G26" s="24">
        <v>56.158000000000001</v>
      </c>
      <c r="H26" s="23">
        <v>4.2500000000000003E-2</v>
      </c>
      <c r="I26" s="23">
        <f>ROUND(G26*H26,6)</f>
        <v>2.3867150000000001</v>
      </c>
      <c r="L26" s="25">
        <v>0</v>
      </c>
      <c r="M26" s="20">
        <f>ROUND(ROUND(L26,2)*ROUND(G26,3),2)</f>
        <v>0</v>
      </c>
      <c r="N26" s="23" t="s">
        <v>49</v>
      </c>
      <c r="O26">
        <f>(M26*21)/100</f>
        <v>0</v>
      </c>
      <c r="P26" t="s">
        <v>50</v>
      </c>
    </row>
    <row r="27" spans="1:16" ht="12.75" customHeight="1" x14ac:dyDescent="0.2">
      <c r="A27" s="26" t="s">
        <v>51</v>
      </c>
      <c r="E27" s="27" t="s">
        <v>67</v>
      </c>
    </row>
    <row r="28" spans="1:16" ht="38.25" customHeight="1" x14ac:dyDescent="0.2">
      <c r="A28" s="26" t="s">
        <v>52</v>
      </c>
      <c r="E28" s="28" t="s">
        <v>68</v>
      </c>
    </row>
    <row r="29" spans="1:16" ht="12.75" customHeight="1" x14ac:dyDescent="0.2">
      <c r="E29" s="27" t="s">
        <v>46</v>
      </c>
    </row>
    <row r="30" spans="1:16" ht="12.75" customHeight="1" x14ac:dyDescent="0.2">
      <c r="A30" t="s">
        <v>43</v>
      </c>
      <c r="B30" s="4" t="s">
        <v>69</v>
      </c>
      <c r="C30" s="4" t="s">
        <v>70</v>
      </c>
      <c r="D30" t="s">
        <v>46</v>
      </c>
      <c r="E30" s="22" t="s">
        <v>71</v>
      </c>
      <c r="F30" s="23" t="s">
        <v>48</v>
      </c>
      <c r="G30" s="24">
        <v>82.721000000000004</v>
      </c>
      <c r="H30" s="23">
        <v>6.7019999999999996E-2</v>
      </c>
      <c r="I30" s="23">
        <f>ROUND(G30*H30,6)</f>
        <v>5.5439610000000004</v>
      </c>
      <c r="L30" s="25">
        <v>0</v>
      </c>
      <c r="M30" s="20">
        <f>ROUND(ROUND(L30,2)*ROUND(G30,3),2)</f>
        <v>0</v>
      </c>
      <c r="N30" s="23" t="s">
        <v>49</v>
      </c>
      <c r="O30">
        <f>(M30*21)/100</f>
        <v>0</v>
      </c>
      <c r="P30" t="s">
        <v>50</v>
      </c>
    </row>
    <row r="31" spans="1:16" ht="12.75" customHeight="1" x14ac:dyDescent="0.2">
      <c r="A31" s="26" t="s">
        <v>51</v>
      </c>
      <c r="E31" s="27" t="s">
        <v>72</v>
      </c>
    </row>
    <row r="32" spans="1:16" ht="89.25" customHeight="1" x14ac:dyDescent="0.2">
      <c r="A32" s="26" t="s">
        <v>52</v>
      </c>
      <c r="E32" s="28" t="s">
        <v>53</v>
      </c>
    </row>
    <row r="33" spans="1:16" ht="12.75" customHeight="1" x14ac:dyDescent="0.2">
      <c r="E33" s="27" t="s">
        <v>46</v>
      </c>
    </row>
    <row r="34" spans="1:16" ht="12.75" customHeight="1" x14ac:dyDescent="0.2">
      <c r="A34" t="s">
        <v>40</v>
      </c>
      <c r="C34" s="5" t="s">
        <v>73</v>
      </c>
      <c r="E34" s="21" t="s">
        <v>74</v>
      </c>
      <c r="J34" s="20">
        <f>0</f>
        <v>0</v>
      </c>
      <c r="K34" s="20">
        <f>0</f>
        <v>0</v>
      </c>
      <c r="L34" s="20">
        <f>0+L35+L39+L43+L47</f>
        <v>0</v>
      </c>
      <c r="M34" s="20">
        <f>0+M35+M39+M43+M47</f>
        <v>0</v>
      </c>
    </row>
    <row r="35" spans="1:16" ht="12.75" customHeight="1" x14ac:dyDescent="0.2">
      <c r="A35" t="s">
        <v>43</v>
      </c>
      <c r="B35" s="4" t="s">
        <v>75</v>
      </c>
      <c r="C35" s="4" t="s">
        <v>76</v>
      </c>
      <c r="D35" t="s">
        <v>46</v>
      </c>
      <c r="E35" s="22" t="s">
        <v>77</v>
      </c>
      <c r="F35" s="23" t="s">
        <v>78</v>
      </c>
      <c r="G35" s="24">
        <v>4</v>
      </c>
      <c r="H35" s="23">
        <v>0</v>
      </c>
      <c r="I35" s="23">
        <f>ROUND(G35*H35,6)</f>
        <v>0</v>
      </c>
      <c r="L35" s="25">
        <v>0</v>
      </c>
      <c r="M35" s="20">
        <f>ROUND(ROUND(L35,2)*ROUND(G35,3),2)</f>
        <v>0</v>
      </c>
      <c r="N35" s="23" t="s">
        <v>57</v>
      </c>
      <c r="O35">
        <f>(M35*21)/100</f>
        <v>0</v>
      </c>
      <c r="P35" t="s">
        <v>50</v>
      </c>
    </row>
    <row r="36" spans="1:16" ht="12.75" customHeight="1" x14ac:dyDescent="0.2">
      <c r="A36" s="26" t="s">
        <v>51</v>
      </c>
      <c r="E36" s="27" t="s">
        <v>77</v>
      </c>
    </row>
    <row r="37" spans="1:16" ht="12.75" customHeight="1" x14ac:dyDescent="0.2">
      <c r="A37" s="26" t="s">
        <v>52</v>
      </c>
      <c r="E37" s="28" t="s">
        <v>46</v>
      </c>
    </row>
    <row r="38" spans="1:16" ht="12.75" customHeight="1" x14ac:dyDescent="0.2">
      <c r="E38" s="27" t="s">
        <v>46</v>
      </c>
    </row>
    <row r="39" spans="1:16" ht="12.75" customHeight="1" x14ac:dyDescent="0.2">
      <c r="A39" t="s">
        <v>43</v>
      </c>
      <c r="B39" s="4" t="s">
        <v>79</v>
      </c>
      <c r="C39" s="4" t="s">
        <v>80</v>
      </c>
      <c r="D39" t="s">
        <v>46</v>
      </c>
      <c r="E39" s="22" t="s">
        <v>81</v>
      </c>
      <c r="F39" s="23" t="s">
        <v>78</v>
      </c>
      <c r="G39" s="24">
        <v>4</v>
      </c>
      <c r="H39" s="23">
        <v>3.5E-4</v>
      </c>
      <c r="I39" s="23">
        <f>ROUND(G39*H39,6)</f>
        <v>1.4E-3</v>
      </c>
      <c r="L39" s="25">
        <v>0</v>
      </c>
      <c r="M39" s="20">
        <f>ROUND(ROUND(L39,2)*ROUND(G39,3),2)</f>
        <v>0</v>
      </c>
      <c r="N39" s="23" t="s">
        <v>49</v>
      </c>
      <c r="O39">
        <f>(M39*21)/100</f>
        <v>0</v>
      </c>
      <c r="P39" t="s">
        <v>50</v>
      </c>
    </row>
    <row r="40" spans="1:16" ht="12.75" customHeight="1" x14ac:dyDescent="0.2">
      <c r="A40" s="26" t="s">
        <v>51</v>
      </c>
      <c r="E40" s="27" t="s">
        <v>81</v>
      </c>
    </row>
    <row r="41" spans="1:16" ht="12.75" customHeight="1" x14ac:dyDescent="0.2">
      <c r="A41" s="26" t="s">
        <v>52</v>
      </c>
      <c r="E41" s="28" t="s">
        <v>46</v>
      </c>
    </row>
    <row r="42" spans="1:16" ht="12.75" customHeight="1" x14ac:dyDescent="0.2">
      <c r="E42" s="27" t="s">
        <v>46</v>
      </c>
    </row>
    <row r="43" spans="1:16" ht="12.75" customHeight="1" x14ac:dyDescent="0.2">
      <c r="A43" t="s">
        <v>43</v>
      </c>
      <c r="B43" s="4" t="s">
        <v>82</v>
      </c>
      <c r="C43" s="4" t="s">
        <v>83</v>
      </c>
      <c r="D43" t="s">
        <v>46</v>
      </c>
      <c r="E43" s="22" t="s">
        <v>84</v>
      </c>
      <c r="F43" s="23" t="s">
        <v>85</v>
      </c>
      <c r="G43" s="24">
        <v>2</v>
      </c>
      <c r="H43" s="23">
        <v>2.0000000000000001E-4</v>
      </c>
      <c r="I43" s="23">
        <f>ROUND(G43*H43,6)</f>
        <v>4.0000000000000002E-4</v>
      </c>
      <c r="L43" s="25">
        <v>0</v>
      </c>
      <c r="M43" s="20">
        <f>ROUND(ROUND(L43,2)*ROUND(G43,3),2)</f>
        <v>0</v>
      </c>
      <c r="N43" s="23" t="s">
        <v>57</v>
      </c>
      <c r="O43">
        <f>(M43*21)/100</f>
        <v>0</v>
      </c>
      <c r="P43" t="s">
        <v>50</v>
      </c>
    </row>
    <row r="44" spans="1:16" ht="12.75" customHeight="1" x14ac:dyDescent="0.2">
      <c r="A44" s="26" t="s">
        <v>51</v>
      </c>
      <c r="E44" s="27" t="s">
        <v>84</v>
      </c>
    </row>
    <row r="45" spans="1:16" ht="12.75" customHeight="1" x14ac:dyDescent="0.2">
      <c r="A45" s="26" t="s">
        <v>52</v>
      </c>
      <c r="E45" s="28" t="s">
        <v>46</v>
      </c>
    </row>
    <row r="46" spans="1:16" ht="12.75" customHeight="1" x14ac:dyDescent="0.2">
      <c r="E46" s="27" t="s">
        <v>46</v>
      </c>
    </row>
    <row r="47" spans="1:16" ht="12.75" customHeight="1" x14ac:dyDescent="0.2">
      <c r="A47" t="s">
        <v>43</v>
      </c>
      <c r="B47" s="4" t="s">
        <v>86</v>
      </c>
      <c r="C47" s="4" t="s">
        <v>87</v>
      </c>
      <c r="D47" t="s">
        <v>46</v>
      </c>
      <c r="E47" s="22" t="s">
        <v>88</v>
      </c>
      <c r="F47" s="23" t="s">
        <v>89</v>
      </c>
      <c r="G47" s="24">
        <v>1</v>
      </c>
      <c r="H47" s="23">
        <v>0</v>
      </c>
      <c r="I47" s="23">
        <f>ROUND(G47*H47,6)</f>
        <v>0</v>
      </c>
      <c r="L47" s="25">
        <v>0</v>
      </c>
      <c r="M47" s="20">
        <f>ROUND(ROUND(L47,2)*ROUND(G47,3),2)</f>
        <v>0</v>
      </c>
      <c r="N47" s="23" t="s">
        <v>57</v>
      </c>
      <c r="O47">
        <f>(M47*21)/100</f>
        <v>0</v>
      </c>
      <c r="P47" t="s">
        <v>50</v>
      </c>
    </row>
    <row r="48" spans="1:16" ht="12.75" customHeight="1" x14ac:dyDescent="0.2">
      <c r="A48" s="26" t="s">
        <v>51</v>
      </c>
      <c r="E48" s="27" t="s">
        <v>88</v>
      </c>
    </row>
    <row r="49" spans="1:16" ht="12.75" customHeight="1" x14ac:dyDescent="0.2">
      <c r="A49" s="26" t="s">
        <v>52</v>
      </c>
      <c r="E49" s="28" t="s">
        <v>46</v>
      </c>
    </row>
    <row r="50" spans="1:16" ht="12.75" customHeight="1" x14ac:dyDescent="0.2">
      <c r="E50" s="27" t="s">
        <v>46</v>
      </c>
    </row>
    <row r="51" spans="1:16" ht="12.75" customHeight="1" x14ac:dyDescent="0.2">
      <c r="A51" t="s">
        <v>40</v>
      </c>
      <c r="C51" s="5" t="s">
        <v>90</v>
      </c>
      <c r="E51" s="21" t="s">
        <v>91</v>
      </c>
      <c r="J51" s="20">
        <f>0</f>
        <v>0</v>
      </c>
      <c r="K51" s="20">
        <f>0</f>
        <v>0</v>
      </c>
      <c r="L51" s="20">
        <f>0+L52+L56+L60+L64+L68+L72+L76+L80</f>
        <v>0</v>
      </c>
      <c r="M51" s="20">
        <f>0+M52+M56+M60+M64+M68+M72+M76+M80</f>
        <v>0</v>
      </c>
    </row>
    <row r="52" spans="1:16" ht="12.75" customHeight="1" x14ac:dyDescent="0.2">
      <c r="A52" t="s">
        <v>43</v>
      </c>
      <c r="B52" s="4" t="s">
        <v>92</v>
      </c>
      <c r="C52" s="4" t="s">
        <v>93</v>
      </c>
      <c r="D52" t="s">
        <v>46</v>
      </c>
      <c r="E52" s="22" t="s">
        <v>94</v>
      </c>
      <c r="F52" s="23" t="s">
        <v>78</v>
      </c>
      <c r="G52" s="24">
        <v>6.5</v>
      </c>
      <c r="H52" s="23">
        <v>0</v>
      </c>
      <c r="I52" s="23">
        <f>ROUND(G52*H52,6)</f>
        <v>0</v>
      </c>
      <c r="L52" s="25">
        <v>0</v>
      </c>
      <c r="M52" s="20">
        <f>ROUND(ROUND(L52,2)*ROUND(G52,3),2)</f>
        <v>0</v>
      </c>
      <c r="N52" s="23" t="s">
        <v>49</v>
      </c>
      <c r="O52">
        <f>(M52*21)/100</f>
        <v>0</v>
      </c>
      <c r="P52" t="s">
        <v>50</v>
      </c>
    </row>
    <row r="53" spans="1:16" ht="12.75" customHeight="1" x14ac:dyDescent="0.2">
      <c r="A53" s="26" t="s">
        <v>51</v>
      </c>
      <c r="E53" s="27" t="s">
        <v>95</v>
      </c>
    </row>
    <row r="54" spans="1:16" ht="12.75" customHeight="1" x14ac:dyDescent="0.2">
      <c r="A54" s="26" t="s">
        <v>52</v>
      </c>
      <c r="E54" s="28" t="s">
        <v>46</v>
      </c>
    </row>
    <row r="55" spans="1:16" ht="12.75" customHeight="1" x14ac:dyDescent="0.2">
      <c r="E55" s="27" t="s">
        <v>46</v>
      </c>
    </row>
    <row r="56" spans="1:16" ht="12.75" customHeight="1" x14ac:dyDescent="0.2">
      <c r="A56" t="s">
        <v>43</v>
      </c>
      <c r="B56" s="4" t="s">
        <v>96</v>
      </c>
      <c r="C56" s="4" t="s">
        <v>97</v>
      </c>
      <c r="D56" t="s">
        <v>46</v>
      </c>
      <c r="E56" s="22" t="s">
        <v>98</v>
      </c>
      <c r="F56" s="23" t="s">
        <v>78</v>
      </c>
      <c r="G56" s="24">
        <v>6.5</v>
      </c>
      <c r="H56" s="23">
        <v>6.6E-4</v>
      </c>
      <c r="I56" s="23">
        <f>ROUND(G56*H56,6)</f>
        <v>4.2900000000000004E-3</v>
      </c>
      <c r="L56" s="25">
        <v>0</v>
      </c>
      <c r="M56" s="20">
        <f>ROUND(ROUND(L56,2)*ROUND(G56,3),2)</f>
        <v>0</v>
      </c>
      <c r="N56" s="23" t="s">
        <v>49</v>
      </c>
      <c r="O56">
        <f>(M56*21)/100</f>
        <v>0</v>
      </c>
      <c r="P56" t="s">
        <v>50</v>
      </c>
    </row>
    <row r="57" spans="1:16" ht="12.75" customHeight="1" x14ac:dyDescent="0.2">
      <c r="A57" s="26" t="s">
        <v>51</v>
      </c>
      <c r="E57" s="27" t="s">
        <v>98</v>
      </c>
    </row>
    <row r="58" spans="1:16" ht="12.75" customHeight="1" x14ac:dyDescent="0.2">
      <c r="A58" s="26" t="s">
        <v>52</v>
      </c>
      <c r="E58" s="28" t="s">
        <v>46</v>
      </c>
    </row>
    <row r="59" spans="1:16" ht="12.75" customHeight="1" x14ac:dyDescent="0.2">
      <c r="E59" s="27" t="s">
        <v>46</v>
      </c>
    </row>
    <row r="60" spans="1:16" ht="12.75" customHeight="1" x14ac:dyDescent="0.2">
      <c r="A60" t="s">
        <v>43</v>
      </c>
      <c r="B60" s="4" t="s">
        <v>99</v>
      </c>
      <c r="C60" s="4" t="s">
        <v>100</v>
      </c>
      <c r="D60" t="s">
        <v>46</v>
      </c>
      <c r="E60" s="22" t="s">
        <v>101</v>
      </c>
      <c r="F60" s="23" t="s">
        <v>89</v>
      </c>
      <c r="G60" s="24">
        <v>1</v>
      </c>
      <c r="H60" s="23">
        <v>0</v>
      </c>
      <c r="I60" s="23">
        <f>ROUND(G60*H60,6)</f>
        <v>0</v>
      </c>
      <c r="L60" s="25">
        <v>0</v>
      </c>
      <c r="M60" s="20">
        <f>ROUND(ROUND(L60,2)*ROUND(G60,3),2)</f>
        <v>0</v>
      </c>
      <c r="N60" s="23" t="s">
        <v>49</v>
      </c>
      <c r="O60">
        <f>(M60*21)/100</f>
        <v>0</v>
      </c>
      <c r="P60" t="s">
        <v>50</v>
      </c>
    </row>
    <row r="61" spans="1:16" ht="27" customHeight="1" x14ac:dyDescent="0.2">
      <c r="A61" s="26" t="s">
        <v>51</v>
      </c>
      <c r="E61" s="27" t="s">
        <v>102</v>
      </c>
    </row>
    <row r="62" spans="1:16" ht="12.75" customHeight="1" x14ac:dyDescent="0.2">
      <c r="A62" s="26" t="s">
        <v>52</v>
      </c>
      <c r="E62" s="28" t="s">
        <v>46</v>
      </c>
    </row>
    <row r="63" spans="1:16" ht="12.75" customHeight="1" x14ac:dyDescent="0.2">
      <c r="E63" s="27" t="s">
        <v>46</v>
      </c>
    </row>
    <row r="64" spans="1:16" ht="12.75" customHeight="1" x14ac:dyDescent="0.2">
      <c r="A64" t="s">
        <v>43</v>
      </c>
      <c r="B64" s="4" t="s">
        <v>103</v>
      </c>
      <c r="C64" s="4" t="s">
        <v>104</v>
      </c>
      <c r="D64" t="s">
        <v>46</v>
      </c>
      <c r="E64" s="22" t="s">
        <v>105</v>
      </c>
      <c r="F64" s="23" t="s">
        <v>85</v>
      </c>
      <c r="G64" s="24">
        <v>2</v>
      </c>
      <c r="H64" s="23">
        <v>0</v>
      </c>
      <c r="I64" s="23">
        <f>ROUND(G64*H64,6)</f>
        <v>0</v>
      </c>
      <c r="L64" s="25">
        <v>0</v>
      </c>
      <c r="M64" s="20">
        <f>ROUND(ROUND(L64,2)*ROUND(G64,3),2)</f>
        <v>0</v>
      </c>
      <c r="N64" s="23" t="s">
        <v>49</v>
      </c>
      <c r="O64">
        <f>(M64*21)/100</f>
        <v>0</v>
      </c>
      <c r="P64" t="s">
        <v>50</v>
      </c>
    </row>
    <row r="65" spans="1:16" ht="12.75" customHeight="1" x14ac:dyDescent="0.2">
      <c r="A65" s="26" t="s">
        <v>51</v>
      </c>
      <c r="E65" s="27" t="s">
        <v>106</v>
      </c>
    </row>
    <row r="66" spans="1:16" ht="12.75" customHeight="1" x14ac:dyDescent="0.2">
      <c r="A66" s="26" t="s">
        <v>52</v>
      </c>
      <c r="E66" s="28" t="s">
        <v>46</v>
      </c>
    </row>
    <row r="67" spans="1:16" ht="12.75" customHeight="1" x14ac:dyDescent="0.2">
      <c r="E67" s="27" t="s">
        <v>46</v>
      </c>
    </row>
    <row r="68" spans="1:16" ht="12.75" customHeight="1" x14ac:dyDescent="0.2">
      <c r="A68" t="s">
        <v>43</v>
      </c>
      <c r="B68" s="4" t="s">
        <v>107</v>
      </c>
      <c r="C68" s="4" t="s">
        <v>108</v>
      </c>
      <c r="D68" t="s">
        <v>46</v>
      </c>
      <c r="E68" s="22" t="s">
        <v>109</v>
      </c>
      <c r="F68" s="23" t="s">
        <v>85</v>
      </c>
      <c r="G68" s="24">
        <v>2</v>
      </c>
      <c r="H68" s="23">
        <v>0</v>
      </c>
      <c r="I68" s="23">
        <f>ROUND(G68*H68,6)</f>
        <v>0</v>
      </c>
      <c r="L68" s="25">
        <v>0</v>
      </c>
      <c r="M68" s="20">
        <f>ROUND(ROUND(L68,2)*ROUND(G68,3),2)</f>
        <v>0</v>
      </c>
      <c r="N68" s="23" t="s">
        <v>49</v>
      </c>
      <c r="O68">
        <f>(M68*21)/100</f>
        <v>0</v>
      </c>
      <c r="P68" t="s">
        <v>50</v>
      </c>
    </row>
    <row r="69" spans="1:16" ht="12.75" customHeight="1" x14ac:dyDescent="0.2">
      <c r="A69" s="26" t="s">
        <v>51</v>
      </c>
      <c r="E69" s="27" t="s">
        <v>109</v>
      </c>
    </row>
    <row r="70" spans="1:16" ht="12.75" customHeight="1" x14ac:dyDescent="0.2">
      <c r="A70" s="26" t="s">
        <v>52</v>
      </c>
      <c r="E70" s="28" t="s">
        <v>46</v>
      </c>
    </row>
    <row r="71" spans="1:16" ht="12.75" customHeight="1" x14ac:dyDescent="0.2">
      <c r="E71" s="27" t="s">
        <v>46</v>
      </c>
    </row>
    <row r="72" spans="1:16" ht="12.75" customHeight="1" x14ac:dyDescent="0.2">
      <c r="A72" t="s">
        <v>43</v>
      </c>
      <c r="B72" s="4" t="s">
        <v>110</v>
      </c>
      <c r="C72" s="4" t="s">
        <v>111</v>
      </c>
      <c r="D72" t="s">
        <v>46</v>
      </c>
      <c r="E72" s="22" t="s">
        <v>112</v>
      </c>
      <c r="F72" s="23" t="s">
        <v>78</v>
      </c>
      <c r="G72" s="24">
        <v>6.5</v>
      </c>
      <c r="H72" s="23">
        <v>4.0000000000000002E-4</v>
      </c>
      <c r="I72" s="23">
        <f>ROUND(G72*H72,6)</f>
        <v>2.5999999999999999E-3</v>
      </c>
      <c r="L72" s="25">
        <v>0</v>
      </c>
      <c r="M72" s="20">
        <f>ROUND(ROUND(L72,2)*ROUND(G72,3),2)</f>
        <v>0</v>
      </c>
      <c r="N72" s="23" t="s">
        <v>49</v>
      </c>
      <c r="O72">
        <f>(M72*21)/100</f>
        <v>0</v>
      </c>
      <c r="P72" t="s">
        <v>50</v>
      </c>
    </row>
    <row r="73" spans="1:16" ht="12.75" customHeight="1" x14ac:dyDescent="0.2">
      <c r="A73" s="26" t="s">
        <v>51</v>
      </c>
      <c r="E73" s="27" t="s">
        <v>112</v>
      </c>
    </row>
    <row r="74" spans="1:16" ht="12.75" customHeight="1" x14ac:dyDescent="0.2">
      <c r="A74" s="26" t="s">
        <v>52</v>
      </c>
      <c r="E74" s="28" t="s">
        <v>46</v>
      </c>
    </row>
    <row r="75" spans="1:16" ht="12.75" customHeight="1" x14ac:dyDescent="0.2">
      <c r="E75" s="27" t="s">
        <v>46</v>
      </c>
    </row>
    <row r="76" spans="1:16" ht="12.75" customHeight="1" x14ac:dyDescent="0.2">
      <c r="A76" t="s">
        <v>43</v>
      </c>
      <c r="B76" s="4" t="s">
        <v>113</v>
      </c>
      <c r="C76" s="4" t="s">
        <v>114</v>
      </c>
      <c r="D76" t="s">
        <v>46</v>
      </c>
      <c r="E76" s="22" t="s">
        <v>115</v>
      </c>
      <c r="F76" s="23" t="s">
        <v>78</v>
      </c>
      <c r="G76" s="24">
        <v>6.5</v>
      </c>
      <c r="H76" s="23">
        <v>1.0000000000000001E-5</v>
      </c>
      <c r="I76" s="23">
        <f>ROUND(G76*H76,6)</f>
        <v>6.4999999999999994E-5</v>
      </c>
      <c r="L76" s="25">
        <v>0</v>
      </c>
      <c r="M76" s="20">
        <f>ROUND(ROUND(L76,2)*ROUND(G76,3),2)</f>
        <v>0</v>
      </c>
      <c r="N76" s="23" t="s">
        <v>49</v>
      </c>
      <c r="O76">
        <f>(M76*21)/100</f>
        <v>0</v>
      </c>
      <c r="P76" t="s">
        <v>50</v>
      </c>
    </row>
    <row r="77" spans="1:16" ht="12.75" customHeight="1" x14ac:dyDescent="0.2">
      <c r="A77" s="26" t="s">
        <v>51</v>
      </c>
      <c r="E77" s="27" t="s">
        <v>115</v>
      </c>
    </row>
    <row r="78" spans="1:16" ht="12.75" customHeight="1" x14ac:dyDescent="0.2">
      <c r="A78" s="26" t="s">
        <v>52</v>
      </c>
      <c r="E78" s="28" t="s">
        <v>46</v>
      </c>
    </row>
    <row r="79" spans="1:16" ht="12.75" customHeight="1" x14ac:dyDescent="0.2">
      <c r="E79" s="27" t="s">
        <v>46</v>
      </c>
    </row>
    <row r="80" spans="1:16" ht="27.75" customHeight="1" x14ac:dyDescent="0.2">
      <c r="A80" t="s">
        <v>43</v>
      </c>
      <c r="B80" s="4" t="s">
        <v>116</v>
      </c>
      <c r="C80" s="4" t="s">
        <v>117</v>
      </c>
      <c r="D80" t="s">
        <v>46</v>
      </c>
      <c r="E80" s="22" t="s">
        <v>118</v>
      </c>
      <c r="F80" s="23" t="s">
        <v>119</v>
      </c>
      <c r="G80" s="24">
        <v>7.0000000000000001E-3</v>
      </c>
      <c r="H80" s="23">
        <v>0</v>
      </c>
      <c r="I80" s="23">
        <f>ROUND(G80*H80,6)</f>
        <v>0</v>
      </c>
      <c r="L80" s="25">
        <v>0</v>
      </c>
      <c r="M80" s="20">
        <f>ROUND(ROUND(L80,2)*ROUND(G80,3),2)</f>
        <v>0</v>
      </c>
      <c r="N80" s="23" t="s">
        <v>49</v>
      </c>
      <c r="O80">
        <f>(M80*21)/100</f>
        <v>0</v>
      </c>
      <c r="P80" t="s">
        <v>50</v>
      </c>
    </row>
    <row r="81" spans="1:16" ht="32.25" customHeight="1" x14ac:dyDescent="0.2">
      <c r="A81" s="26" t="s">
        <v>51</v>
      </c>
      <c r="E81" s="27" t="s">
        <v>120</v>
      </c>
    </row>
    <row r="82" spans="1:16" ht="12.75" customHeight="1" x14ac:dyDescent="0.2">
      <c r="A82" s="26" t="s">
        <v>52</v>
      </c>
      <c r="E82" s="28" t="s">
        <v>46</v>
      </c>
    </row>
    <row r="83" spans="1:16" ht="12.75" customHeight="1" x14ac:dyDescent="0.2">
      <c r="E83" s="27" t="s">
        <v>46</v>
      </c>
    </row>
    <row r="84" spans="1:16" ht="12.75" customHeight="1" x14ac:dyDescent="0.2">
      <c r="A84" t="s">
        <v>40</v>
      </c>
      <c r="C84" s="5" t="s">
        <v>121</v>
      </c>
      <c r="E84" s="21" t="s">
        <v>122</v>
      </c>
      <c r="J84" s="20">
        <f>0</f>
        <v>0</v>
      </c>
      <c r="K84" s="20">
        <f>0</f>
        <v>0</v>
      </c>
      <c r="L84" s="20">
        <f>0+L85+L89+L93+L97+L101+L105+L109+L113+L117+L121+L125+L129+L133+L137</f>
        <v>0</v>
      </c>
      <c r="M84" s="20">
        <f>0+M85+M89+M93+M97+M101+M105+M109+M113+M117+M121+M125+M129+M133+M137</f>
        <v>0</v>
      </c>
    </row>
    <row r="85" spans="1:16" ht="12.75" customHeight="1" x14ac:dyDescent="0.2">
      <c r="A85" t="s">
        <v>43</v>
      </c>
      <c r="B85" s="4" t="s">
        <v>123</v>
      </c>
      <c r="C85" s="4" t="s">
        <v>124</v>
      </c>
      <c r="D85" t="s">
        <v>46</v>
      </c>
      <c r="E85" s="22" t="s">
        <v>125</v>
      </c>
      <c r="F85" s="23" t="s">
        <v>89</v>
      </c>
      <c r="G85" s="24">
        <v>1</v>
      </c>
      <c r="H85" s="23">
        <v>0</v>
      </c>
      <c r="I85" s="23">
        <f>ROUND(G85*H85,6)</f>
        <v>0</v>
      </c>
      <c r="L85" s="25">
        <v>0</v>
      </c>
      <c r="M85" s="20">
        <f>ROUND(ROUND(L85,2)*ROUND(G85,3),2)</f>
        <v>0</v>
      </c>
      <c r="N85" s="23" t="s">
        <v>49</v>
      </c>
      <c r="O85">
        <f>(M85*21)/100</f>
        <v>0</v>
      </c>
      <c r="P85" t="s">
        <v>50</v>
      </c>
    </row>
    <row r="86" spans="1:16" ht="12.75" customHeight="1" x14ac:dyDescent="0.2">
      <c r="A86" s="26" t="s">
        <v>51</v>
      </c>
      <c r="E86" s="27" t="s">
        <v>126</v>
      </c>
    </row>
    <row r="87" spans="1:16" ht="12.75" customHeight="1" x14ac:dyDescent="0.2">
      <c r="A87" s="26" t="s">
        <v>52</v>
      </c>
      <c r="E87" s="28" t="s">
        <v>46</v>
      </c>
    </row>
    <row r="88" spans="1:16" ht="12.75" customHeight="1" x14ac:dyDescent="0.2">
      <c r="E88" s="27" t="s">
        <v>46</v>
      </c>
    </row>
    <row r="89" spans="1:16" ht="30" customHeight="1" x14ac:dyDescent="0.2">
      <c r="A89" t="s">
        <v>43</v>
      </c>
      <c r="B89" s="4" t="s">
        <v>127</v>
      </c>
      <c r="C89" s="4" t="s">
        <v>128</v>
      </c>
      <c r="D89" t="s">
        <v>46</v>
      </c>
      <c r="E89" s="22" t="s">
        <v>129</v>
      </c>
      <c r="F89" s="23" t="s">
        <v>89</v>
      </c>
      <c r="G89" s="24">
        <v>1</v>
      </c>
      <c r="H89" s="23">
        <v>2.5190000000000001E-2</v>
      </c>
      <c r="I89" s="23">
        <f>ROUND(G89*H89,6)</f>
        <v>2.5190000000000001E-2</v>
      </c>
      <c r="L89" s="25">
        <v>0</v>
      </c>
      <c r="M89" s="20">
        <f>ROUND(ROUND(L89,2)*ROUND(G89,3),2)</f>
        <v>0</v>
      </c>
      <c r="N89" s="23" t="s">
        <v>49</v>
      </c>
      <c r="O89">
        <f>(M89*21)/100</f>
        <v>0</v>
      </c>
      <c r="P89" t="s">
        <v>50</v>
      </c>
    </row>
    <row r="90" spans="1:16" ht="24.75" customHeight="1" x14ac:dyDescent="0.2">
      <c r="A90" s="26" t="s">
        <v>51</v>
      </c>
      <c r="E90" s="27" t="s">
        <v>129</v>
      </c>
    </row>
    <row r="91" spans="1:16" ht="12.75" customHeight="1" x14ac:dyDescent="0.2">
      <c r="A91" s="26" t="s">
        <v>52</v>
      </c>
      <c r="E91" s="28" t="s">
        <v>46</v>
      </c>
    </row>
    <row r="92" spans="1:16" ht="12.75" customHeight="1" x14ac:dyDescent="0.2">
      <c r="E92" s="27" t="s">
        <v>46</v>
      </c>
    </row>
    <row r="93" spans="1:16" ht="12.75" customHeight="1" x14ac:dyDescent="0.2">
      <c r="A93" t="s">
        <v>43</v>
      </c>
      <c r="B93" s="4" t="s">
        <v>130</v>
      </c>
      <c r="C93" s="4" t="s">
        <v>131</v>
      </c>
      <c r="D93" t="s">
        <v>46</v>
      </c>
      <c r="E93" s="22" t="s">
        <v>132</v>
      </c>
      <c r="F93" s="23" t="s">
        <v>89</v>
      </c>
      <c r="G93" s="24">
        <v>1</v>
      </c>
      <c r="H93" s="23">
        <v>2.061E-2</v>
      </c>
      <c r="I93" s="23">
        <f>ROUND(G93*H93,6)</f>
        <v>2.061E-2</v>
      </c>
      <c r="L93" s="25">
        <v>0</v>
      </c>
      <c r="M93" s="20">
        <f>ROUND(ROUND(L93,2)*ROUND(G93,3),2)</f>
        <v>0</v>
      </c>
      <c r="N93" s="23" t="s">
        <v>57</v>
      </c>
      <c r="O93">
        <f>(M93*21)/100</f>
        <v>0</v>
      </c>
      <c r="P93" t="s">
        <v>50</v>
      </c>
    </row>
    <row r="94" spans="1:16" ht="12.75" customHeight="1" x14ac:dyDescent="0.2">
      <c r="A94" s="26" t="s">
        <v>51</v>
      </c>
      <c r="E94" s="27" t="s">
        <v>132</v>
      </c>
    </row>
    <row r="95" spans="1:16" ht="12.75" customHeight="1" x14ac:dyDescent="0.2">
      <c r="A95" s="26" t="s">
        <v>52</v>
      </c>
      <c r="E95" s="28" t="s">
        <v>46</v>
      </c>
    </row>
    <row r="96" spans="1:16" ht="12.75" customHeight="1" x14ac:dyDescent="0.2">
      <c r="E96" s="27" t="s">
        <v>46</v>
      </c>
    </row>
    <row r="97" spans="1:16" ht="12.75" customHeight="1" x14ac:dyDescent="0.2">
      <c r="A97" t="s">
        <v>43</v>
      </c>
      <c r="B97" s="4" t="s">
        <v>133</v>
      </c>
      <c r="C97" s="4" t="s">
        <v>134</v>
      </c>
      <c r="D97" t="s">
        <v>46</v>
      </c>
      <c r="E97" s="22" t="s">
        <v>135</v>
      </c>
      <c r="F97" s="23" t="s">
        <v>85</v>
      </c>
      <c r="G97" s="24">
        <v>1</v>
      </c>
      <c r="H97" s="23">
        <v>0</v>
      </c>
      <c r="I97" s="23">
        <f>ROUND(G97*H97,6)</f>
        <v>0</v>
      </c>
      <c r="L97" s="25">
        <v>0</v>
      </c>
      <c r="M97" s="20">
        <f>ROUND(ROUND(L97,2)*ROUND(G97,3),2)</f>
        <v>0</v>
      </c>
      <c r="N97" s="23" t="s">
        <v>49</v>
      </c>
      <c r="O97">
        <f>(M97*21)/100</f>
        <v>0</v>
      </c>
      <c r="P97" t="s">
        <v>50</v>
      </c>
    </row>
    <row r="98" spans="1:16" ht="12.75" customHeight="1" x14ac:dyDescent="0.2">
      <c r="A98" s="26" t="s">
        <v>51</v>
      </c>
      <c r="E98" s="27" t="s">
        <v>136</v>
      </c>
    </row>
    <row r="99" spans="1:16" ht="12.75" customHeight="1" x14ac:dyDescent="0.2">
      <c r="A99" s="26" t="s">
        <v>52</v>
      </c>
      <c r="E99" s="28" t="s">
        <v>46</v>
      </c>
    </row>
    <row r="100" spans="1:16" ht="12.75" customHeight="1" x14ac:dyDescent="0.2">
      <c r="E100" s="27" t="s">
        <v>46</v>
      </c>
    </row>
    <row r="101" spans="1:16" ht="12.75" customHeight="1" x14ac:dyDescent="0.2">
      <c r="A101" t="s">
        <v>43</v>
      </c>
      <c r="B101" s="4" t="s">
        <v>137</v>
      </c>
      <c r="C101" s="4" t="s">
        <v>138</v>
      </c>
      <c r="D101" t="s">
        <v>46</v>
      </c>
      <c r="E101" s="22" t="s">
        <v>139</v>
      </c>
      <c r="F101" s="23" t="s">
        <v>89</v>
      </c>
      <c r="G101" s="24">
        <v>1</v>
      </c>
      <c r="H101" s="23">
        <v>0</v>
      </c>
      <c r="I101" s="23">
        <f>ROUND(G101*H101,6)</f>
        <v>0</v>
      </c>
      <c r="L101" s="25">
        <v>0</v>
      </c>
      <c r="M101" s="20">
        <f>ROUND(ROUND(L101,2)*ROUND(G101,3),2)</f>
        <v>0</v>
      </c>
      <c r="N101" s="23" t="s">
        <v>49</v>
      </c>
      <c r="O101">
        <f>(M101*21)/100</f>
        <v>0</v>
      </c>
      <c r="P101" t="s">
        <v>50</v>
      </c>
    </row>
    <row r="102" spans="1:16" ht="12.75" customHeight="1" x14ac:dyDescent="0.2">
      <c r="A102" s="26" t="s">
        <v>51</v>
      </c>
      <c r="E102" s="27" t="s">
        <v>140</v>
      </c>
    </row>
    <row r="103" spans="1:16" ht="12.75" customHeight="1" x14ac:dyDescent="0.2">
      <c r="A103" s="26" t="s">
        <v>52</v>
      </c>
      <c r="E103" s="28" t="s">
        <v>46</v>
      </c>
    </row>
    <row r="104" spans="1:16" ht="12.75" customHeight="1" x14ac:dyDescent="0.2">
      <c r="E104" s="27" t="s">
        <v>46</v>
      </c>
    </row>
    <row r="105" spans="1:16" ht="27" customHeight="1" x14ac:dyDescent="0.2">
      <c r="A105" t="s">
        <v>43</v>
      </c>
      <c r="B105" s="4" t="s">
        <v>141</v>
      </c>
      <c r="C105" s="4" t="s">
        <v>142</v>
      </c>
      <c r="D105" t="s">
        <v>46</v>
      </c>
      <c r="E105" s="22" t="s">
        <v>143</v>
      </c>
      <c r="F105" s="23" t="s">
        <v>89</v>
      </c>
      <c r="G105" s="24">
        <v>1</v>
      </c>
      <c r="H105" s="23">
        <v>1.8E-3</v>
      </c>
      <c r="I105" s="23">
        <f>ROUND(G105*H105,6)</f>
        <v>1.8E-3</v>
      </c>
      <c r="L105" s="25">
        <v>0</v>
      </c>
      <c r="M105" s="20">
        <f>ROUND(ROUND(L105,2)*ROUND(G105,3),2)</f>
        <v>0</v>
      </c>
      <c r="N105" s="23" t="s">
        <v>49</v>
      </c>
      <c r="O105">
        <f>(M105*21)/100</f>
        <v>0</v>
      </c>
      <c r="P105" t="s">
        <v>50</v>
      </c>
    </row>
    <row r="106" spans="1:16" ht="12.75" customHeight="1" x14ac:dyDescent="0.2">
      <c r="A106" s="26" t="s">
        <v>51</v>
      </c>
      <c r="E106" s="27" t="s">
        <v>144</v>
      </c>
    </row>
    <row r="107" spans="1:16" ht="12.75" customHeight="1" x14ac:dyDescent="0.2">
      <c r="A107" s="26" t="s">
        <v>52</v>
      </c>
      <c r="E107" s="28" t="s">
        <v>46</v>
      </c>
    </row>
    <row r="108" spans="1:16" ht="12.75" customHeight="1" x14ac:dyDescent="0.2">
      <c r="E108" s="27" t="s">
        <v>46</v>
      </c>
    </row>
    <row r="109" spans="1:16" ht="12.75" customHeight="1" x14ac:dyDescent="0.2">
      <c r="A109" t="s">
        <v>43</v>
      </c>
      <c r="B109" s="4" t="s">
        <v>145</v>
      </c>
      <c r="C109" s="4" t="s">
        <v>146</v>
      </c>
      <c r="D109" t="s">
        <v>46</v>
      </c>
      <c r="E109" s="22" t="s">
        <v>147</v>
      </c>
      <c r="F109" s="23" t="s">
        <v>89</v>
      </c>
      <c r="G109" s="24">
        <v>1</v>
      </c>
      <c r="H109" s="23">
        <v>1.8400000000000001E-3</v>
      </c>
      <c r="I109" s="23">
        <f>ROUND(G109*H109,6)</f>
        <v>1.8400000000000001E-3</v>
      </c>
      <c r="L109" s="25">
        <v>0</v>
      </c>
      <c r="M109" s="20">
        <f>ROUND(ROUND(L109,2)*ROUND(G109,3),2)</f>
        <v>0</v>
      </c>
      <c r="N109" s="23" t="s">
        <v>49</v>
      </c>
      <c r="O109">
        <f>(M109*21)/100</f>
        <v>0</v>
      </c>
      <c r="P109" t="s">
        <v>50</v>
      </c>
    </row>
    <row r="110" spans="1:16" ht="12.75" customHeight="1" x14ac:dyDescent="0.2">
      <c r="A110" s="26" t="s">
        <v>51</v>
      </c>
      <c r="E110" s="27" t="s">
        <v>147</v>
      </c>
    </row>
    <row r="111" spans="1:16" ht="12.75" customHeight="1" x14ac:dyDescent="0.2">
      <c r="A111" s="26" t="s">
        <v>52</v>
      </c>
      <c r="E111" s="28" t="s">
        <v>46</v>
      </c>
    </row>
    <row r="112" spans="1:16" ht="12.75" customHeight="1" x14ac:dyDescent="0.2">
      <c r="E112" s="27" t="s">
        <v>46</v>
      </c>
    </row>
    <row r="113" spans="1:16" ht="12.75" customHeight="1" x14ac:dyDescent="0.2">
      <c r="A113" t="s">
        <v>43</v>
      </c>
      <c r="B113" s="4" t="s">
        <v>148</v>
      </c>
      <c r="C113" s="4" t="s">
        <v>149</v>
      </c>
      <c r="D113" t="s">
        <v>46</v>
      </c>
      <c r="E113" s="22" t="s">
        <v>150</v>
      </c>
      <c r="F113" s="23" t="s">
        <v>85</v>
      </c>
      <c r="G113" s="24">
        <v>1</v>
      </c>
      <c r="H113" s="23">
        <v>1.6000000000000001E-4</v>
      </c>
      <c r="I113" s="23">
        <f>ROUND(G113*H113,6)</f>
        <v>1.6000000000000001E-4</v>
      </c>
      <c r="L113" s="25">
        <v>0</v>
      </c>
      <c r="M113" s="20">
        <f>ROUND(ROUND(L113,2)*ROUND(G113,3),2)</f>
        <v>0</v>
      </c>
      <c r="N113" s="23" t="s">
        <v>49</v>
      </c>
      <c r="O113">
        <f>(M113*21)/100</f>
        <v>0</v>
      </c>
      <c r="P113" t="s">
        <v>50</v>
      </c>
    </row>
    <row r="114" spans="1:16" ht="12.75" customHeight="1" x14ac:dyDescent="0.2">
      <c r="A114" s="26" t="s">
        <v>51</v>
      </c>
      <c r="E114" s="27" t="s">
        <v>150</v>
      </c>
    </row>
    <row r="115" spans="1:16" ht="12.75" customHeight="1" x14ac:dyDescent="0.2">
      <c r="A115" s="26" t="s">
        <v>52</v>
      </c>
      <c r="E115" s="28" t="s">
        <v>46</v>
      </c>
    </row>
    <row r="116" spans="1:16" ht="12.75" customHeight="1" x14ac:dyDescent="0.2">
      <c r="E116" s="27" t="s">
        <v>46</v>
      </c>
    </row>
    <row r="117" spans="1:16" ht="12.75" customHeight="1" x14ac:dyDescent="0.2">
      <c r="A117" t="s">
        <v>43</v>
      </c>
      <c r="B117" s="4" t="s">
        <v>151</v>
      </c>
      <c r="C117" s="4" t="s">
        <v>152</v>
      </c>
      <c r="D117" t="s">
        <v>46</v>
      </c>
      <c r="E117" s="22" t="s">
        <v>153</v>
      </c>
      <c r="F117" s="23" t="s">
        <v>85</v>
      </c>
      <c r="G117" s="24">
        <v>1</v>
      </c>
      <c r="H117" s="23">
        <v>1.3999999999999999E-4</v>
      </c>
      <c r="I117" s="23">
        <f>ROUND(G117*H117,6)</f>
        <v>1.3999999999999999E-4</v>
      </c>
      <c r="L117" s="25">
        <v>0</v>
      </c>
      <c r="M117" s="20">
        <f>ROUND(ROUND(L117,2)*ROUND(G117,3),2)</f>
        <v>0</v>
      </c>
      <c r="N117" s="23" t="s">
        <v>49</v>
      </c>
      <c r="O117">
        <f>(M117*21)/100</f>
        <v>0</v>
      </c>
      <c r="P117" t="s">
        <v>50</v>
      </c>
    </row>
    <row r="118" spans="1:16" ht="12.75" customHeight="1" x14ac:dyDescent="0.2">
      <c r="A118" s="26" t="s">
        <v>51</v>
      </c>
      <c r="E118" s="27" t="s">
        <v>153</v>
      </c>
    </row>
    <row r="119" spans="1:16" ht="12.75" customHeight="1" x14ac:dyDescent="0.2">
      <c r="A119" s="26" t="s">
        <v>52</v>
      </c>
      <c r="E119" s="28" t="s">
        <v>46</v>
      </c>
    </row>
    <row r="120" spans="1:16" ht="12.75" customHeight="1" x14ac:dyDescent="0.2">
      <c r="E120" s="27" t="s">
        <v>46</v>
      </c>
    </row>
    <row r="121" spans="1:16" ht="12.75" customHeight="1" x14ac:dyDescent="0.2">
      <c r="A121" t="s">
        <v>43</v>
      </c>
      <c r="B121" s="4" t="s">
        <v>154</v>
      </c>
      <c r="C121" s="4" t="s">
        <v>155</v>
      </c>
      <c r="D121" t="s">
        <v>46</v>
      </c>
      <c r="E121" s="22" t="s">
        <v>156</v>
      </c>
      <c r="F121" s="23" t="s">
        <v>85</v>
      </c>
      <c r="G121" s="24">
        <v>1</v>
      </c>
      <c r="H121" s="23">
        <v>0</v>
      </c>
      <c r="I121" s="23">
        <f>ROUND(G121*H121,6)</f>
        <v>0</v>
      </c>
      <c r="L121" s="25">
        <v>0</v>
      </c>
      <c r="M121" s="20">
        <f>ROUND(ROUND(L121,2)*ROUND(G121,3),2)</f>
        <v>0</v>
      </c>
      <c r="N121" s="23" t="s">
        <v>49</v>
      </c>
      <c r="O121">
        <f>(M121*21)/100</f>
        <v>0</v>
      </c>
      <c r="P121" t="s">
        <v>50</v>
      </c>
    </row>
    <row r="122" spans="1:16" ht="12.75" customHeight="1" x14ac:dyDescent="0.2">
      <c r="A122" s="26" t="s">
        <v>51</v>
      </c>
      <c r="E122" s="27" t="s">
        <v>156</v>
      </c>
    </row>
    <row r="123" spans="1:16" ht="12.75" customHeight="1" x14ac:dyDescent="0.2">
      <c r="A123" s="26" t="s">
        <v>52</v>
      </c>
      <c r="E123" s="28" t="s">
        <v>46</v>
      </c>
    </row>
    <row r="124" spans="1:16" ht="12.75" customHeight="1" x14ac:dyDescent="0.2">
      <c r="E124" s="27" t="s">
        <v>46</v>
      </c>
    </row>
    <row r="125" spans="1:16" ht="12.75" customHeight="1" x14ac:dyDescent="0.2">
      <c r="A125" t="s">
        <v>43</v>
      </c>
      <c r="B125" s="4" t="s">
        <v>157</v>
      </c>
      <c r="C125" s="4" t="s">
        <v>158</v>
      </c>
      <c r="D125" t="s">
        <v>46</v>
      </c>
      <c r="E125" s="22" t="s">
        <v>159</v>
      </c>
      <c r="F125" s="23" t="s">
        <v>85</v>
      </c>
      <c r="G125" s="24">
        <v>1</v>
      </c>
      <c r="H125" s="23">
        <v>2.3000000000000001E-4</v>
      </c>
      <c r="I125" s="23">
        <f>ROUND(G125*H125,6)</f>
        <v>2.3000000000000001E-4</v>
      </c>
      <c r="L125" s="25">
        <v>0</v>
      </c>
      <c r="M125" s="20">
        <f>ROUND(ROUND(L125,2)*ROUND(G125,3),2)</f>
        <v>0</v>
      </c>
      <c r="N125" s="23" t="s">
        <v>49</v>
      </c>
      <c r="O125">
        <f>(M125*21)/100</f>
        <v>0</v>
      </c>
      <c r="P125" t="s">
        <v>50</v>
      </c>
    </row>
    <row r="126" spans="1:16" ht="12.75" customHeight="1" x14ac:dyDescent="0.2">
      <c r="A126" s="26" t="s">
        <v>51</v>
      </c>
      <c r="E126" s="27" t="s">
        <v>159</v>
      </c>
    </row>
    <row r="127" spans="1:16" ht="12.75" customHeight="1" x14ac:dyDescent="0.2">
      <c r="A127" s="26" t="s">
        <v>52</v>
      </c>
      <c r="E127" s="28" t="s">
        <v>46</v>
      </c>
    </row>
    <row r="128" spans="1:16" ht="12.75" customHeight="1" x14ac:dyDescent="0.2">
      <c r="E128" s="27" t="s">
        <v>46</v>
      </c>
    </row>
    <row r="129" spans="1:16" ht="12.75" customHeight="1" x14ac:dyDescent="0.2">
      <c r="A129" t="s">
        <v>43</v>
      </c>
      <c r="B129" s="4" t="s">
        <v>160</v>
      </c>
      <c r="C129" s="4" t="s">
        <v>161</v>
      </c>
      <c r="D129" t="s">
        <v>46</v>
      </c>
      <c r="E129" s="22" t="s">
        <v>162</v>
      </c>
      <c r="F129" s="23" t="s">
        <v>119</v>
      </c>
      <c r="G129" s="24">
        <v>0.05</v>
      </c>
      <c r="H129" s="23">
        <v>0</v>
      </c>
      <c r="I129" s="23">
        <f>ROUND(G129*H129,6)</f>
        <v>0</v>
      </c>
      <c r="L129" s="25">
        <v>0</v>
      </c>
      <c r="M129" s="20">
        <f>ROUND(ROUND(L129,2)*ROUND(G129,3),2)</f>
        <v>0</v>
      </c>
      <c r="N129" s="23" t="s">
        <v>49</v>
      </c>
      <c r="O129">
        <f>(M129*21)/100</f>
        <v>0</v>
      </c>
      <c r="P129" t="s">
        <v>50</v>
      </c>
    </row>
    <row r="130" spans="1:16" ht="12.75" customHeight="1" x14ac:dyDescent="0.2">
      <c r="A130" s="26" t="s">
        <v>51</v>
      </c>
      <c r="E130" s="27" t="s">
        <v>162</v>
      </c>
    </row>
    <row r="131" spans="1:16" ht="12.75" customHeight="1" x14ac:dyDescent="0.2">
      <c r="A131" s="26" t="s">
        <v>52</v>
      </c>
      <c r="E131" s="28" t="s">
        <v>46</v>
      </c>
    </row>
    <row r="132" spans="1:16" ht="12.75" customHeight="1" x14ac:dyDescent="0.2">
      <c r="E132" s="27" t="s">
        <v>46</v>
      </c>
    </row>
    <row r="133" spans="1:16" ht="12.75" customHeight="1" x14ac:dyDescent="0.2">
      <c r="A133" t="s">
        <v>43</v>
      </c>
      <c r="B133" s="4" t="s">
        <v>163</v>
      </c>
      <c r="C133" s="4" t="s">
        <v>164</v>
      </c>
      <c r="D133" t="s">
        <v>46</v>
      </c>
      <c r="E133" s="22" t="s">
        <v>165</v>
      </c>
      <c r="F133" s="23" t="s">
        <v>119</v>
      </c>
      <c r="G133" s="24">
        <v>0.05</v>
      </c>
      <c r="H133" s="23">
        <v>0</v>
      </c>
      <c r="I133" s="23">
        <f>ROUND(G133*H133,6)</f>
        <v>0</v>
      </c>
      <c r="L133" s="25">
        <v>0</v>
      </c>
      <c r="M133" s="20">
        <f>ROUND(ROUND(L133,2)*ROUND(G133,3),2)</f>
        <v>0</v>
      </c>
      <c r="N133" s="23" t="s">
        <v>49</v>
      </c>
      <c r="O133">
        <f>(M133*21)/100</f>
        <v>0</v>
      </c>
      <c r="P133" t="s">
        <v>50</v>
      </c>
    </row>
    <row r="134" spans="1:16" ht="40.5" customHeight="1" x14ac:dyDescent="0.2">
      <c r="A134" s="26" t="s">
        <v>51</v>
      </c>
      <c r="E134" s="27" t="s">
        <v>166</v>
      </c>
    </row>
    <row r="135" spans="1:16" ht="12.75" customHeight="1" x14ac:dyDescent="0.2">
      <c r="A135" s="26" t="s">
        <v>52</v>
      </c>
      <c r="E135" s="28" t="s">
        <v>46</v>
      </c>
    </row>
    <row r="136" spans="1:16" ht="12.75" customHeight="1" x14ac:dyDescent="0.2">
      <c r="E136" s="27" t="s">
        <v>46</v>
      </c>
    </row>
    <row r="137" spans="1:16" ht="12.75" customHeight="1" x14ac:dyDescent="0.2">
      <c r="A137" t="s">
        <v>43</v>
      </c>
      <c r="B137" s="4" t="s">
        <v>167</v>
      </c>
      <c r="C137" s="4" t="s">
        <v>168</v>
      </c>
      <c r="D137" t="s">
        <v>46</v>
      </c>
      <c r="E137" s="22" t="s">
        <v>169</v>
      </c>
      <c r="F137" s="23" t="s">
        <v>119</v>
      </c>
      <c r="G137" s="24">
        <v>0.05</v>
      </c>
      <c r="H137" s="23">
        <v>0</v>
      </c>
      <c r="I137" s="23">
        <f>ROUND(G137*H137,6)</f>
        <v>0</v>
      </c>
      <c r="L137" s="25">
        <v>0</v>
      </c>
      <c r="M137" s="20">
        <f>ROUND(ROUND(L137,2)*ROUND(G137,3),2)</f>
        <v>0</v>
      </c>
      <c r="N137" s="23" t="s">
        <v>49</v>
      </c>
      <c r="O137">
        <f>(M137*21)/100</f>
        <v>0</v>
      </c>
      <c r="P137" t="s">
        <v>50</v>
      </c>
    </row>
    <row r="138" spans="1:16" ht="39" customHeight="1" x14ac:dyDescent="0.2">
      <c r="A138" s="26" t="s">
        <v>51</v>
      </c>
      <c r="E138" s="27" t="s">
        <v>170</v>
      </c>
    </row>
    <row r="139" spans="1:16" ht="12.75" customHeight="1" x14ac:dyDescent="0.2">
      <c r="A139" s="26" t="s">
        <v>52</v>
      </c>
      <c r="E139" s="28" t="s">
        <v>46</v>
      </c>
    </row>
    <row r="140" spans="1:16" ht="12.75" customHeight="1" x14ac:dyDescent="0.2">
      <c r="E140" s="27" t="s">
        <v>46</v>
      </c>
    </row>
    <row r="141" spans="1:16" ht="12.75" customHeight="1" x14ac:dyDescent="0.2">
      <c r="A141" t="s">
        <v>40</v>
      </c>
      <c r="C141" s="5" t="s">
        <v>171</v>
      </c>
      <c r="E141" s="21" t="s">
        <v>172</v>
      </c>
      <c r="J141" s="20">
        <f>0</f>
        <v>0</v>
      </c>
      <c r="K141" s="20">
        <f>0</f>
        <v>0</v>
      </c>
      <c r="L141" s="20">
        <f>0+L142+L146+L150</f>
        <v>0</v>
      </c>
      <c r="M141" s="20">
        <f>0+M142+M146+M150</f>
        <v>0</v>
      </c>
    </row>
    <row r="142" spans="1:16" ht="12.75" customHeight="1" x14ac:dyDescent="0.2">
      <c r="A142" t="s">
        <v>43</v>
      </c>
      <c r="B142" s="4" t="s">
        <v>173</v>
      </c>
      <c r="C142" s="4" t="s">
        <v>174</v>
      </c>
      <c r="D142" t="s">
        <v>46</v>
      </c>
      <c r="E142" s="22" t="s">
        <v>175</v>
      </c>
      <c r="F142" s="23" t="s">
        <v>48</v>
      </c>
      <c r="G142" s="24">
        <v>12.951000000000001</v>
      </c>
      <c r="H142" s="23">
        <v>2.0000000000000001E-4</v>
      </c>
      <c r="I142" s="23">
        <f>ROUND(G142*H142,6)</f>
        <v>2.5899999999999999E-3</v>
      </c>
      <c r="L142" s="25">
        <v>0</v>
      </c>
      <c r="M142" s="20">
        <f>ROUND(ROUND(L142,2)*ROUND(G142,3),2)</f>
        <v>0</v>
      </c>
      <c r="N142" s="23" t="s">
        <v>57</v>
      </c>
      <c r="O142">
        <f>(M142*21)/100</f>
        <v>0</v>
      </c>
      <c r="P142" t="s">
        <v>50</v>
      </c>
    </row>
    <row r="143" spans="1:16" ht="12.75" customHeight="1" x14ac:dyDescent="0.2">
      <c r="A143" s="26" t="s">
        <v>51</v>
      </c>
      <c r="E143" s="27" t="s">
        <v>175</v>
      </c>
    </row>
    <row r="144" spans="1:16" ht="89.25" customHeight="1" x14ac:dyDescent="0.2">
      <c r="A144" s="26" t="s">
        <v>52</v>
      </c>
      <c r="E144" s="29" t="s">
        <v>176</v>
      </c>
    </row>
    <row r="145" spans="1:16" ht="12.75" customHeight="1" x14ac:dyDescent="0.2">
      <c r="E145" s="27" t="s">
        <v>46</v>
      </c>
    </row>
    <row r="146" spans="1:16" ht="12.75" customHeight="1" x14ac:dyDescent="0.2">
      <c r="A146" t="s">
        <v>43</v>
      </c>
      <c r="B146" s="4" t="s">
        <v>177</v>
      </c>
      <c r="C146" s="4" t="s">
        <v>178</v>
      </c>
      <c r="D146" t="s">
        <v>46</v>
      </c>
      <c r="E146" s="22" t="s">
        <v>179</v>
      </c>
      <c r="F146" s="23" t="s">
        <v>78</v>
      </c>
      <c r="G146" s="24">
        <v>72.290000000000006</v>
      </c>
      <c r="H146" s="23">
        <v>4.0000000000000003E-5</v>
      </c>
      <c r="I146" s="23">
        <f>ROUND(G146*H146,6)</f>
        <v>2.892E-3</v>
      </c>
      <c r="L146" s="25">
        <v>0</v>
      </c>
      <c r="M146" s="20">
        <f>ROUND(ROUND(L146,2)*ROUND(G146,3),2)</f>
        <v>0</v>
      </c>
      <c r="N146" s="23" t="s">
        <v>57</v>
      </c>
      <c r="O146">
        <f>(M146*21)/100</f>
        <v>0</v>
      </c>
      <c r="P146" t="s">
        <v>50</v>
      </c>
    </row>
    <row r="147" spans="1:16" ht="12.75" customHeight="1" x14ac:dyDescent="0.2">
      <c r="A147" s="26" t="s">
        <v>51</v>
      </c>
      <c r="E147" s="27" t="s">
        <v>179</v>
      </c>
    </row>
    <row r="148" spans="1:16" ht="114.75" customHeight="1" x14ac:dyDescent="0.2">
      <c r="A148" s="26" t="s">
        <v>52</v>
      </c>
      <c r="E148" s="29" t="s">
        <v>180</v>
      </c>
    </row>
    <row r="149" spans="1:16" ht="12.75" customHeight="1" x14ac:dyDescent="0.2">
      <c r="E149" s="27" t="s">
        <v>46</v>
      </c>
    </row>
    <row r="150" spans="1:16" ht="12.75" customHeight="1" x14ac:dyDescent="0.2">
      <c r="A150" t="s">
        <v>43</v>
      </c>
      <c r="B150" s="4" t="s">
        <v>181</v>
      </c>
      <c r="C150" s="4" t="s">
        <v>182</v>
      </c>
      <c r="D150" t="s">
        <v>46</v>
      </c>
      <c r="E150" s="22" t="s">
        <v>183</v>
      </c>
      <c r="F150" s="23" t="s">
        <v>48</v>
      </c>
      <c r="G150" s="24">
        <v>12.951000000000001</v>
      </c>
      <c r="H150" s="23">
        <v>1.2959999999999999E-2</v>
      </c>
      <c r="I150" s="23">
        <f>ROUND(G150*H150,6)</f>
        <v>0.16784499999999999</v>
      </c>
      <c r="L150" s="25">
        <v>0</v>
      </c>
      <c r="M150" s="20">
        <f>ROUND(ROUND(L150,2)*ROUND(G150,3),2)</f>
        <v>0</v>
      </c>
      <c r="N150" s="23" t="s">
        <v>57</v>
      </c>
      <c r="O150">
        <f>(M150*21)/100</f>
        <v>0</v>
      </c>
      <c r="P150" t="s">
        <v>50</v>
      </c>
    </row>
    <row r="151" spans="1:16" ht="12.75" customHeight="1" x14ac:dyDescent="0.2">
      <c r="A151" s="26" t="s">
        <v>51</v>
      </c>
      <c r="E151" s="27" t="s">
        <v>183</v>
      </c>
    </row>
    <row r="152" spans="1:16" ht="89.25" customHeight="1" x14ac:dyDescent="0.2">
      <c r="A152" s="26" t="s">
        <v>52</v>
      </c>
      <c r="E152" s="29" t="s">
        <v>176</v>
      </c>
    </row>
    <row r="153" spans="1:16" ht="12.75" customHeight="1" x14ac:dyDescent="0.2">
      <c r="E153" s="27" t="s">
        <v>46</v>
      </c>
    </row>
    <row r="154" spans="1:16" ht="12.75" customHeight="1" x14ac:dyDescent="0.2">
      <c r="A154" t="s">
        <v>40</v>
      </c>
      <c r="C154" s="5" t="s">
        <v>184</v>
      </c>
      <c r="E154" s="21" t="s">
        <v>185</v>
      </c>
      <c r="J154" s="20">
        <f>0</f>
        <v>0</v>
      </c>
      <c r="K154" s="20">
        <f>0</f>
        <v>0</v>
      </c>
      <c r="L154" s="20">
        <f>0+L155+L159</f>
        <v>0</v>
      </c>
      <c r="M154" s="20">
        <f>0+M155+M159</f>
        <v>0</v>
      </c>
    </row>
    <row r="155" spans="1:16" ht="12.75" customHeight="1" x14ac:dyDescent="0.2">
      <c r="A155" t="s">
        <v>43</v>
      </c>
      <c r="B155" s="4" t="s">
        <v>186</v>
      </c>
      <c r="C155" s="4" t="s">
        <v>187</v>
      </c>
      <c r="D155" t="s">
        <v>46</v>
      </c>
      <c r="E155" s="22" t="s">
        <v>188</v>
      </c>
      <c r="F155" s="23" t="s">
        <v>189</v>
      </c>
      <c r="G155" s="24">
        <v>2</v>
      </c>
      <c r="H155" s="23">
        <v>8.0999999999999996E-3</v>
      </c>
      <c r="I155" s="23">
        <f>ROUND(G155*H155,6)</f>
        <v>1.6199999999999999E-2</v>
      </c>
      <c r="L155" s="25">
        <v>0</v>
      </c>
      <c r="M155" s="20">
        <f>ROUND(ROUND(L155,2)*ROUND(G155,3),2)</f>
        <v>0</v>
      </c>
      <c r="N155" s="23" t="s">
        <v>57</v>
      </c>
      <c r="O155">
        <f>(M155*21)/100</f>
        <v>0</v>
      </c>
      <c r="P155" t="s">
        <v>50</v>
      </c>
    </row>
    <row r="156" spans="1:16" ht="12.75" customHeight="1" x14ac:dyDescent="0.2">
      <c r="A156" s="26" t="s">
        <v>51</v>
      </c>
      <c r="E156" s="27" t="s">
        <v>188</v>
      </c>
    </row>
    <row r="157" spans="1:16" ht="12.75" customHeight="1" x14ac:dyDescent="0.2">
      <c r="A157" s="26" t="s">
        <v>52</v>
      </c>
      <c r="E157" s="28" t="s">
        <v>46</v>
      </c>
    </row>
    <row r="158" spans="1:16" ht="12.75" customHeight="1" x14ac:dyDescent="0.2">
      <c r="E158" s="27" t="s">
        <v>46</v>
      </c>
    </row>
    <row r="159" spans="1:16" ht="12.75" customHeight="1" x14ac:dyDescent="0.2">
      <c r="A159" t="s">
        <v>43</v>
      </c>
      <c r="B159" s="4" t="s">
        <v>190</v>
      </c>
      <c r="C159" s="4" t="s">
        <v>191</v>
      </c>
      <c r="D159" t="s">
        <v>46</v>
      </c>
      <c r="E159" s="22" t="s">
        <v>192</v>
      </c>
      <c r="F159" s="23" t="s">
        <v>48</v>
      </c>
      <c r="G159" s="24">
        <v>2.4</v>
      </c>
      <c r="H159" s="23">
        <v>0</v>
      </c>
      <c r="I159" s="23">
        <f>ROUND(G159*H159,6)</f>
        <v>0</v>
      </c>
      <c r="L159" s="25">
        <v>0</v>
      </c>
      <c r="M159" s="20">
        <f>ROUND(ROUND(L159,2)*ROUND(G159,3),2)</f>
        <v>0</v>
      </c>
      <c r="N159" s="23" t="s">
        <v>57</v>
      </c>
      <c r="O159">
        <f>(M159*21)/100</f>
        <v>0</v>
      </c>
      <c r="P159" t="s">
        <v>50</v>
      </c>
    </row>
    <row r="160" spans="1:16" ht="12.75" customHeight="1" x14ac:dyDescent="0.2">
      <c r="A160" s="26" t="s">
        <v>51</v>
      </c>
      <c r="E160" s="27" t="s">
        <v>192</v>
      </c>
    </row>
    <row r="161" spans="1:16" ht="38.25" customHeight="1" x14ac:dyDescent="0.2">
      <c r="A161" s="26" t="s">
        <v>52</v>
      </c>
      <c r="E161" s="28" t="s">
        <v>193</v>
      </c>
    </row>
    <row r="162" spans="1:16" ht="12.75" customHeight="1" x14ac:dyDescent="0.2">
      <c r="E162" s="27" t="s">
        <v>46</v>
      </c>
    </row>
    <row r="163" spans="1:16" ht="12.75" customHeight="1" x14ac:dyDescent="0.2">
      <c r="A163" t="s">
        <v>40</v>
      </c>
      <c r="C163" s="5" t="s">
        <v>194</v>
      </c>
      <c r="E163" s="21" t="s">
        <v>195</v>
      </c>
      <c r="J163" s="20">
        <f>0</f>
        <v>0</v>
      </c>
      <c r="K163" s="20">
        <f>0</f>
        <v>0</v>
      </c>
      <c r="L163" s="20">
        <f>0+L164+L168+L172+L176+L180+L184</f>
        <v>0</v>
      </c>
      <c r="M163" s="20">
        <f>0+M164+M168+M172+M176+M180+M184</f>
        <v>0</v>
      </c>
    </row>
    <row r="164" spans="1:16" ht="26.25" customHeight="1" x14ac:dyDescent="0.2">
      <c r="A164" t="s">
        <v>43</v>
      </c>
      <c r="B164" s="4" t="s">
        <v>196</v>
      </c>
      <c r="C164" s="4" t="s">
        <v>197</v>
      </c>
      <c r="D164" t="s">
        <v>46</v>
      </c>
      <c r="E164" s="22" t="s">
        <v>198</v>
      </c>
      <c r="F164" s="23" t="s">
        <v>48</v>
      </c>
      <c r="G164" s="24">
        <v>90.992999999999995</v>
      </c>
      <c r="H164" s="23">
        <v>2.0999999999999999E-3</v>
      </c>
      <c r="I164" s="23">
        <f>ROUND(G164*H164,6)</f>
        <v>0.191085</v>
      </c>
      <c r="L164" s="25">
        <v>0</v>
      </c>
      <c r="M164" s="20">
        <f>ROUND(ROUND(L164,2)*ROUND(G164,3),2)</f>
        <v>0</v>
      </c>
      <c r="N164" s="23" t="s">
        <v>57</v>
      </c>
      <c r="O164">
        <f>(M164*21)/100</f>
        <v>0</v>
      </c>
      <c r="P164" t="s">
        <v>50</v>
      </c>
    </row>
    <row r="165" spans="1:16" ht="24.75" customHeight="1" x14ac:dyDescent="0.2">
      <c r="A165" s="26" t="s">
        <v>51</v>
      </c>
      <c r="E165" s="27" t="s">
        <v>198</v>
      </c>
    </row>
    <row r="166" spans="1:16" ht="12.75" customHeight="1" x14ac:dyDescent="0.2">
      <c r="A166" s="26" t="s">
        <v>52</v>
      </c>
      <c r="E166" s="28" t="s">
        <v>46</v>
      </c>
    </row>
    <row r="167" spans="1:16" ht="12.75" customHeight="1" x14ac:dyDescent="0.2">
      <c r="E167" s="27" t="s">
        <v>46</v>
      </c>
    </row>
    <row r="168" spans="1:16" ht="12.75" customHeight="1" x14ac:dyDescent="0.2">
      <c r="A168" t="s">
        <v>43</v>
      </c>
      <c r="B168" s="4" t="s">
        <v>199</v>
      </c>
      <c r="C168" s="4" t="s">
        <v>200</v>
      </c>
      <c r="D168" t="s">
        <v>46</v>
      </c>
      <c r="E168" s="22" t="s">
        <v>201</v>
      </c>
      <c r="F168" s="23" t="s">
        <v>78</v>
      </c>
      <c r="G168" s="24">
        <v>72.765000000000001</v>
      </c>
      <c r="H168" s="23">
        <v>4.4999999999999999E-4</v>
      </c>
      <c r="I168" s="23">
        <f>ROUND(G168*H168,6)</f>
        <v>3.2744000000000002E-2</v>
      </c>
      <c r="L168" s="25">
        <v>0</v>
      </c>
      <c r="M168" s="20">
        <f>ROUND(ROUND(L168,2)*ROUND(G168,3),2)</f>
        <v>0</v>
      </c>
      <c r="N168" s="23" t="s">
        <v>57</v>
      </c>
      <c r="O168">
        <f>(M168*21)/100</f>
        <v>0</v>
      </c>
      <c r="P168" t="s">
        <v>50</v>
      </c>
    </row>
    <row r="169" spans="1:16" ht="12.75" customHeight="1" x14ac:dyDescent="0.2">
      <c r="A169" s="26" t="s">
        <v>51</v>
      </c>
      <c r="E169" s="27" t="s">
        <v>201</v>
      </c>
    </row>
    <row r="170" spans="1:16" ht="12.75" customHeight="1" x14ac:dyDescent="0.2">
      <c r="A170" s="26" t="s">
        <v>52</v>
      </c>
      <c r="E170" s="28" t="s">
        <v>46</v>
      </c>
    </row>
    <row r="171" spans="1:16" ht="12.75" customHeight="1" x14ac:dyDescent="0.2">
      <c r="E171" s="27" t="s">
        <v>46</v>
      </c>
    </row>
    <row r="172" spans="1:16" ht="12.75" customHeight="1" x14ac:dyDescent="0.2">
      <c r="A172" t="s">
        <v>43</v>
      </c>
      <c r="B172" s="4" t="s">
        <v>202</v>
      </c>
      <c r="C172" s="4" t="s">
        <v>203</v>
      </c>
      <c r="D172" t="s">
        <v>46</v>
      </c>
      <c r="E172" s="22" t="s">
        <v>204</v>
      </c>
      <c r="F172" s="23" t="s">
        <v>78</v>
      </c>
      <c r="G172" s="24">
        <v>66.150000000000006</v>
      </c>
      <c r="H172" s="23">
        <v>4.2999999999999999E-4</v>
      </c>
      <c r="I172" s="23">
        <f>ROUND(G172*H172,6)</f>
        <v>2.8445000000000002E-2</v>
      </c>
      <c r="L172" s="25">
        <v>0</v>
      </c>
      <c r="M172" s="20">
        <f>ROUND(ROUND(L172,2)*ROUND(G172,3),2)</f>
        <v>0</v>
      </c>
      <c r="N172" s="23" t="s">
        <v>49</v>
      </c>
      <c r="O172">
        <f>(M172*21)/100</f>
        <v>0</v>
      </c>
      <c r="P172" t="s">
        <v>50</v>
      </c>
    </row>
    <row r="173" spans="1:16" ht="27" customHeight="1" x14ac:dyDescent="0.2">
      <c r="A173" s="26" t="s">
        <v>51</v>
      </c>
      <c r="E173" s="27" t="s">
        <v>205</v>
      </c>
    </row>
    <row r="174" spans="1:16" ht="89.25" customHeight="1" x14ac:dyDescent="0.2">
      <c r="A174" s="26" t="s">
        <v>52</v>
      </c>
      <c r="E174" s="28" t="s">
        <v>206</v>
      </c>
    </row>
    <row r="175" spans="1:16" ht="12.75" customHeight="1" x14ac:dyDescent="0.2">
      <c r="E175" s="27" t="s">
        <v>46</v>
      </c>
    </row>
    <row r="176" spans="1:16" ht="12.75" customHeight="1" x14ac:dyDescent="0.2">
      <c r="A176" t="s">
        <v>43</v>
      </c>
      <c r="B176" s="4" t="s">
        <v>207</v>
      </c>
      <c r="C176" s="4" t="s">
        <v>208</v>
      </c>
      <c r="D176" t="s">
        <v>46</v>
      </c>
      <c r="E176" s="22" t="s">
        <v>209</v>
      </c>
      <c r="F176" s="23" t="s">
        <v>48</v>
      </c>
      <c r="G176" s="24">
        <v>82.721000000000004</v>
      </c>
      <c r="H176" s="23">
        <v>4.1700000000000001E-3</v>
      </c>
      <c r="I176" s="23">
        <f>ROUND(G176*H176,6)</f>
        <v>0.344947</v>
      </c>
      <c r="L176" s="25">
        <v>0</v>
      </c>
      <c r="M176" s="20">
        <f>ROUND(ROUND(L176,2)*ROUND(G176,3),2)</f>
        <v>0</v>
      </c>
      <c r="N176" s="23" t="s">
        <v>49</v>
      </c>
      <c r="O176">
        <f>(M176*21)/100</f>
        <v>0</v>
      </c>
      <c r="P176" t="s">
        <v>50</v>
      </c>
    </row>
    <row r="177" spans="1:16" ht="12.75" customHeight="1" x14ac:dyDescent="0.2">
      <c r="A177" s="26" t="s">
        <v>51</v>
      </c>
      <c r="E177" s="27" t="s">
        <v>209</v>
      </c>
    </row>
    <row r="178" spans="1:16" ht="89.25" customHeight="1" x14ac:dyDescent="0.2">
      <c r="A178" s="26" t="s">
        <v>52</v>
      </c>
      <c r="E178" s="28" t="s">
        <v>53</v>
      </c>
    </row>
    <row r="179" spans="1:16" ht="12.75" customHeight="1" x14ac:dyDescent="0.2">
      <c r="E179" s="27" t="s">
        <v>46</v>
      </c>
    </row>
    <row r="180" spans="1:16" ht="12.75" customHeight="1" x14ac:dyDescent="0.2">
      <c r="A180" t="s">
        <v>43</v>
      </c>
      <c r="B180" s="4" t="s">
        <v>210</v>
      </c>
      <c r="C180" s="4" t="s">
        <v>211</v>
      </c>
      <c r="D180" t="s">
        <v>46</v>
      </c>
      <c r="E180" s="22" t="s">
        <v>212</v>
      </c>
      <c r="F180" s="23" t="s">
        <v>48</v>
      </c>
      <c r="G180" s="24">
        <v>82.721000000000004</v>
      </c>
      <c r="H180" s="23">
        <v>2.9999999999999997E-4</v>
      </c>
      <c r="I180" s="23">
        <f>ROUND(G180*H180,6)</f>
        <v>2.4816000000000001E-2</v>
      </c>
      <c r="L180" s="25">
        <v>0</v>
      </c>
      <c r="M180" s="20">
        <f>ROUND(ROUND(L180,2)*ROUND(G180,3),2)</f>
        <v>0</v>
      </c>
      <c r="N180" s="23" t="s">
        <v>49</v>
      </c>
      <c r="O180">
        <f>(M180*21)/100</f>
        <v>0</v>
      </c>
      <c r="P180" t="s">
        <v>50</v>
      </c>
    </row>
    <row r="181" spans="1:16" ht="12.75" customHeight="1" x14ac:dyDescent="0.2">
      <c r="A181" s="26" t="s">
        <v>51</v>
      </c>
      <c r="E181" s="27" t="s">
        <v>213</v>
      </c>
    </row>
    <row r="182" spans="1:16" ht="89.25" customHeight="1" x14ac:dyDescent="0.2">
      <c r="A182" s="26" t="s">
        <v>52</v>
      </c>
      <c r="E182" s="28" t="s">
        <v>53</v>
      </c>
    </row>
    <row r="183" spans="1:16" ht="12.75" customHeight="1" x14ac:dyDescent="0.2">
      <c r="E183" s="27" t="s">
        <v>46</v>
      </c>
    </row>
    <row r="184" spans="1:16" ht="12.75" customHeight="1" x14ac:dyDescent="0.2">
      <c r="A184" t="s">
        <v>43</v>
      </c>
      <c r="B184" s="4" t="s">
        <v>214</v>
      </c>
      <c r="C184" s="4" t="s">
        <v>215</v>
      </c>
      <c r="D184" t="s">
        <v>46</v>
      </c>
      <c r="E184" s="22" t="s">
        <v>216</v>
      </c>
      <c r="F184" s="23" t="s">
        <v>48</v>
      </c>
      <c r="G184" s="24">
        <v>82.721000000000004</v>
      </c>
      <c r="H184" s="23">
        <v>7.7000000000000002E-3</v>
      </c>
      <c r="I184" s="23">
        <f>ROUND(G184*H184,6)</f>
        <v>0.63695199999999996</v>
      </c>
      <c r="L184" s="25">
        <v>0</v>
      </c>
      <c r="M184" s="20">
        <f>ROUND(ROUND(L184,2)*ROUND(G184,3),2)</f>
        <v>0</v>
      </c>
      <c r="N184" s="23" t="s">
        <v>49</v>
      </c>
      <c r="O184">
        <f>(M184*21)/100</f>
        <v>0</v>
      </c>
      <c r="P184" t="s">
        <v>50</v>
      </c>
    </row>
    <row r="185" spans="1:16" ht="12.75" customHeight="1" x14ac:dyDescent="0.2">
      <c r="A185" s="26" t="s">
        <v>51</v>
      </c>
      <c r="E185" s="27" t="s">
        <v>217</v>
      </c>
    </row>
    <row r="186" spans="1:16" ht="89.25" customHeight="1" x14ac:dyDescent="0.2">
      <c r="A186" s="26" t="s">
        <v>52</v>
      </c>
      <c r="E186" s="28" t="s">
        <v>53</v>
      </c>
    </row>
    <row r="187" spans="1:16" ht="12.75" customHeight="1" x14ac:dyDescent="0.2">
      <c r="E187" s="27" t="s">
        <v>46</v>
      </c>
    </row>
    <row r="188" spans="1:16" ht="12.75" customHeight="1" x14ac:dyDescent="0.2">
      <c r="A188" t="s">
        <v>40</v>
      </c>
      <c r="C188" s="5" t="s">
        <v>218</v>
      </c>
      <c r="E188" s="21" t="s">
        <v>219</v>
      </c>
      <c r="J188" s="20">
        <f>0</f>
        <v>0</v>
      </c>
      <c r="K188" s="20">
        <f>0</f>
        <v>0</v>
      </c>
      <c r="L188" s="20">
        <f>0+L189+L193+L197+L201</f>
        <v>0</v>
      </c>
      <c r="M188" s="20">
        <f>0+M189+M193+M197+M201</f>
        <v>0</v>
      </c>
    </row>
    <row r="189" spans="1:16" ht="12.75" customHeight="1" x14ac:dyDescent="0.2">
      <c r="A189" t="s">
        <v>43</v>
      </c>
      <c r="B189" s="4" t="s">
        <v>220</v>
      </c>
      <c r="C189" s="4" t="s">
        <v>221</v>
      </c>
      <c r="D189" t="s">
        <v>46</v>
      </c>
      <c r="E189" s="22" t="s">
        <v>222</v>
      </c>
      <c r="F189" s="23" t="s">
        <v>48</v>
      </c>
      <c r="G189" s="24">
        <v>82.721000000000004</v>
      </c>
      <c r="H189" s="23">
        <v>0</v>
      </c>
      <c r="I189" s="23">
        <f>ROUND(G189*H189,6)</f>
        <v>0</v>
      </c>
      <c r="L189" s="25">
        <v>0</v>
      </c>
      <c r="M189" s="20">
        <f>ROUND(ROUND(L189,2)*ROUND(G189,3),2)</f>
        <v>0</v>
      </c>
      <c r="N189" s="23" t="s">
        <v>49</v>
      </c>
      <c r="O189">
        <f>(M189*21)/100</f>
        <v>0</v>
      </c>
      <c r="P189" t="s">
        <v>50</v>
      </c>
    </row>
    <row r="190" spans="1:16" ht="12.75" customHeight="1" x14ac:dyDescent="0.2">
      <c r="A190" s="26" t="s">
        <v>51</v>
      </c>
      <c r="E190" s="27" t="s">
        <v>222</v>
      </c>
    </row>
    <row r="191" spans="1:16" ht="89.25" customHeight="1" x14ac:dyDescent="0.2">
      <c r="A191" s="26" t="s">
        <v>52</v>
      </c>
      <c r="E191" s="28" t="s">
        <v>53</v>
      </c>
    </row>
    <row r="192" spans="1:16" ht="12.75" customHeight="1" x14ac:dyDescent="0.2">
      <c r="E192" s="27" t="s">
        <v>46</v>
      </c>
    </row>
    <row r="193" spans="1:16" ht="12.75" customHeight="1" x14ac:dyDescent="0.2">
      <c r="A193" t="s">
        <v>43</v>
      </c>
      <c r="B193" s="4" t="s">
        <v>223</v>
      </c>
      <c r="C193" s="4" t="s">
        <v>224</v>
      </c>
      <c r="D193" t="s">
        <v>46</v>
      </c>
      <c r="E193" s="22" t="s">
        <v>225</v>
      </c>
      <c r="F193" s="23" t="s">
        <v>48</v>
      </c>
      <c r="G193" s="24">
        <v>82.721000000000004</v>
      </c>
      <c r="H193" s="23">
        <v>0</v>
      </c>
      <c r="I193" s="23">
        <f>ROUND(G193*H193,6)</f>
        <v>0</v>
      </c>
      <c r="L193" s="25">
        <v>0</v>
      </c>
      <c r="M193" s="20">
        <f>ROUND(ROUND(L193,2)*ROUND(G193,3),2)</f>
        <v>0</v>
      </c>
      <c r="N193" s="23" t="s">
        <v>49</v>
      </c>
      <c r="O193">
        <f>(M193*21)/100</f>
        <v>0</v>
      </c>
      <c r="P193" t="s">
        <v>50</v>
      </c>
    </row>
    <row r="194" spans="1:16" ht="12.75" customHeight="1" x14ac:dyDescent="0.2">
      <c r="A194" s="26" t="s">
        <v>51</v>
      </c>
      <c r="E194" s="27" t="s">
        <v>226</v>
      </c>
    </row>
    <row r="195" spans="1:16" ht="89.25" customHeight="1" x14ac:dyDescent="0.2">
      <c r="A195" s="26" t="s">
        <v>52</v>
      </c>
      <c r="E195" s="28" t="s">
        <v>53</v>
      </c>
    </row>
    <row r="196" spans="1:16" ht="12.75" customHeight="1" x14ac:dyDescent="0.2">
      <c r="E196" s="27" t="s">
        <v>46</v>
      </c>
    </row>
    <row r="197" spans="1:16" ht="12.75" customHeight="1" x14ac:dyDescent="0.2">
      <c r="A197" t="s">
        <v>43</v>
      </c>
      <c r="B197" s="4" t="s">
        <v>227</v>
      </c>
      <c r="C197" s="4" t="s">
        <v>228</v>
      </c>
      <c r="D197" t="s">
        <v>46</v>
      </c>
      <c r="E197" s="22" t="s">
        <v>229</v>
      </c>
      <c r="F197" s="23" t="s">
        <v>78</v>
      </c>
      <c r="G197" s="24">
        <v>66.150000000000006</v>
      </c>
      <c r="H197" s="23">
        <v>0</v>
      </c>
      <c r="I197" s="23">
        <f>ROUND(G197*H197,6)</f>
        <v>0</v>
      </c>
      <c r="L197" s="25">
        <v>0</v>
      </c>
      <c r="M197" s="20">
        <f>ROUND(ROUND(L197,2)*ROUND(G197,3),2)</f>
        <v>0</v>
      </c>
      <c r="N197" s="23" t="s">
        <v>49</v>
      </c>
      <c r="O197">
        <f>(M197*21)/100</f>
        <v>0</v>
      </c>
      <c r="P197" t="s">
        <v>50</v>
      </c>
    </row>
    <row r="198" spans="1:16" ht="12.75" customHeight="1" x14ac:dyDescent="0.2">
      <c r="A198" s="26" t="s">
        <v>51</v>
      </c>
      <c r="E198" s="27" t="s">
        <v>230</v>
      </c>
    </row>
    <row r="199" spans="1:16" ht="89.25" customHeight="1" x14ac:dyDescent="0.2">
      <c r="A199" s="26" t="s">
        <v>52</v>
      </c>
      <c r="E199" s="28" t="s">
        <v>206</v>
      </c>
    </row>
    <row r="200" spans="1:16" ht="12.75" customHeight="1" x14ac:dyDescent="0.2">
      <c r="E200" s="27" t="s">
        <v>46</v>
      </c>
    </row>
    <row r="201" spans="1:16" ht="12.75" customHeight="1" x14ac:dyDescent="0.2">
      <c r="A201" t="s">
        <v>43</v>
      </c>
      <c r="B201" s="4" t="s">
        <v>231</v>
      </c>
      <c r="C201" s="4" t="s">
        <v>232</v>
      </c>
      <c r="D201" t="s">
        <v>46</v>
      </c>
      <c r="E201" s="22" t="s">
        <v>233</v>
      </c>
      <c r="F201" s="23" t="s">
        <v>48</v>
      </c>
      <c r="G201" s="24">
        <v>82.721000000000004</v>
      </c>
      <c r="H201" s="23">
        <v>0</v>
      </c>
      <c r="I201" s="23">
        <f>ROUND(G201*H201,6)</f>
        <v>0</v>
      </c>
      <c r="L201" s="25">
        <v>0</v>
      </c>
      <c r="M201" s="20">
        <f>ROUND(ROUND(L201,2)*ROUND(G201,3),2)</f>
        <v>0</v>
      </c>
      <c r="N201" s="23" t="s">
        <v>49</v>
      </c>
      <c r="O201">
        <f>(M201*21)/100</f>
        <v>0</v>
      </c>
      <c r="P201" t="s">
        <v>50</v>
      </c>
    </row>
    <row r="202" spans="1:16" ht="12.75" customHeight="1" x14ac:dyDescent="0.2">
      <c r="A202" s="26" t="s">
        <v>51</v>
      </c>
      <c r="E202" s="27" t="s">
        <v>234</v>
      </c>
    </row>
    <row r="203" spans="1:16" ht="89.25" customHeight="1" x14ac:dyDescent="0.2">
      <c r="A203" s="26" t="s">
        <v>52</v>
      </c>
      <c r="E203" s="28" t="s">
        <v>53</v>
      </c>
    </row>
    <row r="204" spans="1:16" ht="12.75" customHeight="1" x14ac:dyDescent="0.2">
      <c r="E204" s="27" t="s">
        <v>46</v>
      </c>
    </row>
    <row r="205" spans="1:16" ht="12.75" customHeight="1" x14ac:dyDescent="0.2">
      <c r="A205" t="s">
        <v>40</v>
      </c>
      <c r="C205" s="5" t="s">
        <v>235</v>
      </c>
      <c r="E205" s="21" t="s">
        <v>236</v>
      </c>
      <c r="J205" s="20">
        <f>0</f>
        <v>0</v>
      </c>
      <c r="K205" s="20">
        <f>0</f>
        <v>0</v>
      </c>
      <c r="L205" s="20">
        <f>0+L206+L210+L214</f>
        <v>0</v>
      </c>
      <c r="M205" s="20">
        <f>0+M206+M210+M214</f>
        <v>0</v>
      </c>
    </row>
    <row r="206" spans="1:16" ht="12.75" customHeight="1" x14ac:dyDescent="0.2">
      <c r="A206" t="s">
        <v>43</v>
      </c>
      <c r="B206" s="4" t="s">
        <v>237</v>
      </c>
      <c r="C206" s="4" t="s">
        <v>197</v>
      </c>
      <c r="D206" t="s">
        <v>46</v>
      </c>
      <c r="E206" s="22" t="s">
        <v>238</v>
      </c>
      <c r="F206" s="23" t="s">
        <v>48</v>
      </c>
      <c r="G206" s="24">
        <v>20.657</v>
      </c>
      <c r="H206" s="23">
        <v>2.0999999999999999E-3</v>
      </c>
      <c r="I206" s="23">
        <f>ROUND(G206*H206,6)</f>
        <v>4.3380000000000002E-2</v>
      </c>
      <c r="L206" s="25">
        <v>0</v>
      </c>
      <c r="M206" s="20">
        <f>ROUND(ROUND(L206,2)*ROUND(G206,3),2)</f>
        <v>0</v>
      </c>
      <c r="N206" s="23" t="s">
        <v>57</v>
      </c>
      <c r="O206">
        <f>(M206*21)/100</f>
        <v>0</v>
      </c>
      <c r="P206" t="s">
        <v>50</v>
      </c>
    </row>
    <row r="207" spans="1:16" ht="12.75" customHeight="1" x14ac:dyDescent="0.2">
      <c r="A207" s="26" t="s">
        <v>51</v>
      </c>
      <c r="E207" s="27" t="s">
        <v>238</v>
      </c>
    </row>
    <row r="208" spans="1:16" ht="12.75" customHeight="1" x14ac:dyDescent="0.2">
      <c r="A208" s="26" t="s">
        <v>52</v>
      </c>
      <c r="E208" s="28" t="s">
        <v>46</v>
      </c>
    </row>
    <row r="209" spans="1:16" ht="12.75" customHeight="1" x14ac:dyDescent="0.2">
      <c r="E209" s="27" t="s">
        <v>46</v>
      </c>
    </row>
    <row r="210" spans="1:16" ht="12.75" customHeight="1" x14ac:dyDescent="0.2">
      <c r="A210" t="s">
        <v>43</v>
      </c>
      <c r="B210" s="4" t="s">
        <v>239</v>
      </c>
      <c r="C210" s="4" t="s">
        <v>240</v>
      </c>
      <c r="D210" t="s">
        <v>46</v>
      </c>
      <c r="E210" s="22" t="s">
        <v>241</v>
      </c>
      <c r="F210" s="23" t="s">
        <v>48</v>
      </c>
      <c r="G210" s="24">
        <v>18.779</v>
      </c>
      <c r="H210" s="23">
        <v>3.0000000000000001E-3</v>
      </c>
      <c r="I210" s="23">
        <f>ROUND(G210*H210,6)</f>
        <v>5.6336999999999998E-2</v>
      </c>
      <c r="L210" s="25">
        <v>0</v>
      </c>
      <c r="M210" s="20">
        <f>ROUND(ROUND(L210,2)*ROUND(G210,3),2)</f>
        <v>0</v>
      </c>
      <c r="N210" s="23" t="s">
        <v>57</v>
      </c>
      <c r="O210">
        <f>(M210*21)/100</f>
        <v>0</v>
      </c>
      <c r="P210" t="s">
        <v>50</v>
      </c>
    </row>
    <row r="211" spans="1:16" ht="12.75" customHeight="1" x14ac:dyDescent="0.2">
      <c r="A211" s="26" t="s">
        <v>51</v>
      </c>
      <c r="E211" s="27" t="s">
        <v>242</v>
      </c>
    </row>
    <row r="212" spans="1:16" ht="12.75" customHeight="1" x14ac:dyDescent="0.2">
      <c r="A212" s="26" t="s">
        <v>52</v>
      </c>
      <c r="E212" s="28" t="s">
        <v>243</v>
      </c>
    </row>
    <row r="213" spans="1:16" ht="12.75" customHeight="1" x14ac:dyDescent="0.2">
      <c r="E213" s="27" t="s">
        <v>46</v>
      </c>
    </row>
    <row r="214" spans="1:16" ht="12.75" customHeight="1" x14ac:dyDescent="0.2">
      <c r="A214" t="s">
        <v>43</v>
      </c>
      <c r="B214" s="4" t="s">
        <v>244</v>
      </c>
      <c r="C214" s="4" t="s">
        <v>245</v>
      </c>
      <c r="D214" t="s">
        <v>46</v>
      </c>
      <c r="E214" s="22" t="s">
        <v>246</v>
      </c>
      <c r="F214" s="23" t="s">
        <v>48</v>
      </c>
      <c r="G214" s="24">
        <v>1.498</v>
      </c>
      <c r="H214" s="23">
        <v>0</v>
      </c>
      <c r="I214" s="23">
        <f>ROUND(G214*H214,6)</f>
        <v>0</v>
      </c>
      <c r="L214" s="25">
        <v>0</v>
      </c>
      <c r="M214" s="20">
        <f>ROUND(ROUND(L214,2)*ROUND(G214,3),2)</f>
        <v>0</v>
      </c>
      <c r="N214" s="23" t="s">
        <v>49</v>
      </c>
      <c r="O214">
        <f>(M214*21)/100</f>
        <v>0</v>
      </c>
      <c r="P214" t="s">
        <v>50</v>
      </c>
    </row>
    <row r="215" spans="1:16" ht="12.75" customHeight="1" x14ac:dyDescent="0.2">
      <c r="A215" s="26" t="s">
        <v>51</v>
      </c>
      <c r="E215" s="27" t="s">
        <v>246</v>
      </c>
    </row>
    <row r="216" spans="1:16" ht="12.75" customHeight="1" x14ac:dyDescent="0.2">
      <c r="A216" s="26" t="s">
        <v>52</v>
      </c>
      <c r="E216" s="28" t="s">
        <v>247</v>
      </c>
    </row>
    <row r="217" spans="1:16" ht="12.75" customHeight="1" x14ac:dyDescent="0.2">
      <c r="E217" s="27" t="s">
        <v>46</v>
      </c>
    </row>
    <row r="218" spans="1:16" ht="12.75" customHeight="1" x14ac:dyDescent="0.2">
      <c r="A218" t="s">
        <v>40</v>
      </c>
      <c r="C218" s="5" t="s">
        <v>248</v>
      </c>
      <c r="E218" s="21" t="s">
        <v>249</v>
      </c>
      <c r="J218" s="20">
        <f>0</f>
        <v>0</v>
      </c>
      <c r="K218" s="20">
        <f>0</f>
        <v>0</v>
      </c>
      <c r="L218" s="20">
        <f>0+L219+L223+L227+L231+L235+L239+L243+L247</f>
        <v>0</v>
      </c>
      <c r="M218" s="20">
        <f>0+M219+M223+M227+M231+M235+M239+M243+M247</f>
        <v>0</v>
      </c>
    </row>
    <row r="219" spans="1:16" ht="23.25" customHeight="1" x14ac:dyDescent="0.2">
      <c r="A219" t="s">
        <v>43</v>
      </c>
      <c r="B219" s="4" t="s">
        <v>250</v>
      </c>
      <c r="C219" s="4" t="s">
        <v>251</v>
      </c>
      <c r="D219" t="s">
        <v>46</v>
      </c>
      <c r="E219" s="22" t="s">
        <v>252</v>
      </c>
      <c r="F219" s="23" t="s">
        <v>48</v>
      </c>
      <c r="G219" s="24">
        <v>28.361000000000001</v>
      </c>
      <c r="H219" s="23">
        <v>1E-3</v>
      </c>
      <c r="I219" s="23">
        <f>ROUND(G219*H219,6)</f>
        <v>2.8361000000000001E-2</v>
      </c>
      <c r="L219" s="25">
        <v>0</v>
      </c>
      <c r="M219" s="20">
        <f>ROUND(ROUND(L219,2)*ROUND(G219,3),2)</f>
        <v>0</v>
      </c>
      <c r="N219" s="23" t="s">
        <v>49</v>
      </c>
      <c r="O219">
        <f>(M219*21)/100</f>
        <v>0</v>
      </c>
      <c r="P219" t="s">
        <v>50</v>
      </c>
    </row>
    <row r="220" spans="1:16" ht="29.25" customHeight="1" x14ac:dyDescent="0.2">
      <c r="A220" s="26" t="s">
        <v>51</v>
      </c>
      <c r="E220" s="27" t="s">
        <v>252</v>
      </c>
    </row>
    <row r="221" spans="1:16" ht="12.75" customHeight="1" x14ac:dyDescent="0.2">
      <c r="A221" s="26" t="s">
        <v>52</v>
      </c>
      <c r="E221" s="28" t="s">
        <v>46</v>
      </c>
    </row>
    <row r="222" spans="1:16" ht="12.75" customHeight="1" x14ac:dyDescent="0.2">
      <c r="E222" s="27" t="s">
        <v>46</v>
      </c>
    </row>
    <row r="223" spans="1:16" ht="12.75" customHeight="1" x14ac:dyDescent="0.2">
      <c r="A223" t="s">
        <v>43</v>
      </c>
      <c r="B223" s="4" t="s">
        <v>253</v>
      </c>
      <c r="C223" s="4" t="s">
        <v>254</v>
      </c>
      <c r="D223" t="s">
        <v>46</v>
      </c>
      <c r="E223" s="22" t="s">
        <v>255</v>
      </c>
      <c r="F223" s="23" t="s">
        <v>48</v>
      </c>
      <c r="G223" s="24">
        <v>82.721000000000004</v>
      </c>
      <c r="H223" s="23">
        <v>0</v>
      </c>
      <c r="I223" s="23">
        <f>ROUND(G223*H223,6)</f>
        <v>0</v>
      </c>
      <c r="L223" s="25">
        <v>0</v>
      </c>
      <c r="M223" s="20">
        <f>ROUND(ROUND(L223,2)*ROUND(G223,3),2)</f>
        <v>0</v>
      </c>
      <c r="N223" s="23" t="s">
        <v>57</v>
      </c>
      <c r="O223">
        <f>(M223*21)/100</f>
        <v>0</v>
      </c>
      <c r="P223" t="s">
        <v>50</v>
      </c>
    </row>
    <row r="224" spans="1:16" ht="12.75" customHeight="1" x14ac:dyDescent="0.2">
      <c r="A224" s="26" t="s">
        <v>51</v>
      </c>
      <c r="E224" s="27" t="s">
        <v>255</v>
      </c>
    </row>
    <row r="225" spans="1:16" ht="89.25" customHeight="1" x14ac:dyDescent="0.2">
      <c r="A225" s="26" t="s">
        <v>52</v>
      </c>
      <c r="E225" s="28" t="s">
        <v>53</v>
      </c>
    </row>
    <row r="226" spans="1:16" ht="12.75" customHeight="1" x14ac:dyDescent="0.2">
      <c r="E226" s="27" t="s">
        <v>46</v>
      </c>
    </row>
    <row r="227" spans="1:16" ht="12.75" customHeight="1" x14ac:dyDescent="0.2">
      <c r="A227" t="s">
        <v>43</v>
      </c>
      <c r="B227" s="4" t="s">
        <v>256</v>
      </c>
      <c r="C227" s="4" t="s">
        <v>257</v>
      </c>
      <c r="D227" t="s">
        <v>46</v>
      </c>
      <c r="E227" s="22" t="s">
        <v>258</v>
      </c>
      <c r="F227" s="23" t="s">
        <v>48</v>
      </c>
      <c r="G227" s="24">
        <v>259.71100000000001</v>
      </c>
      <c r="H227" s="23">
        <v>2.0000000000000001E-4</v>
      </c>
      <c r="I227" s="23">
        <f>ROUND(G227*H227,6)</f>
        <v>5.1942000000000002E-2</v>
      </c>
      <c r="L227" s="25">
        <v>0</v>
      </c>
      <c r="M227" s="20">
        <f>ROUND(ROUND(L227,2)*ROUND(G227,3),2)</f>
        <v>0</v>
      </c>
      <c r="N227" s="23" t="s">
        <v>49</v>
      </c>
      <c r="O227">
        <f>(M227*21)/100</f>
        <v>0</v>
      </c>
      <c r="P227" t="s">
        <v>50</v>
      </c>
    </row>
    <row r="228" spans="1:16" ht="12.75" customHeight="1" x14ac:dyDescent="0.2">
      <c r="A228" s="26" t="s">
        <v>51</v>
      </c>
      <c r="E228" s="27" t="s">
        <v>259</v>
      </c>
    </row>
    <row r="229" spans="1:16" ht="178.5" customHeight="1" x14ac:dyDescent="0.2">
      <c r="A229" s="26" t="s">
        <v>52</v>
      </c>
      <c r="E229" s="29" t="s">
        <v>260</v>
      </c>
    </row>
    <row r="230" spans="1:16" ht="12.75" customHeight="1" x14ac:dyDescent="0.2">
      <c r="E230" s="27" t="s">
        <v>46</v>
      </c>
    </row>
    <row r="231" spans="1:16" ht="12.75" customHeight="1" x14ac:dyDescent="0.2">
      <c r="A231" t="s">
        <v>43</v>
      </c>
      <c r="B231" s="4" t="s">
        <v>261</v>
      </c>
      <c r="C231" s="4" t="s">
        <v>262</v>
      </c>
      <c r="D231" t="s">
        <v>46</v>
      </c>
      <c r="E231" s="22" t="s">
        <v>263</v>
      </c>
      <c r="F231" s="23" t="s">
        <v>48</v>
      </c>
      <c r="G231" s="24">
        <v>82.721000000000004</v>
      </c>
      <c r="H231" s="23">
        <v>1.0000000000000001E-5</v>
      </c>
      <c r="I231" s="23">
        <f>ROUND(G231*H231,6)</f>
        <v>8.2700000000000004E-4</v>
      </c>
      <c r="L231" s="25">
        <v>0</v>
      </c>
      <c r="M231" s="20">
        <f>ROUND(ROUND(L231,2)*ROUND(G231,3),2)</f>
        <v>0</v>
      </c>
      <c r="N231" s="23" t="s">
        <v>49</v>
      </c>
      <c r="O231">
        <f>(M231*21)/100</f>
        <v>0</v>
      </c>
      <c r="P231" t="s">
        <v>50</v>
      </c>
    </row>
    <row r="232" spans="1:16" ht="12.75" customHeight="1" x14ac:dyDescent="0.2">
      <c r="A232" s="26" t="s">
        <v>51</v>
      </c>
      <c r="E232" s="27" t="s">
        <v>263</v>
      </c>
    </row>
    <row r="233" spans="1:16" ht="89.25" customHeight="1" x14ac:dyDescent="0.2">
      <c r="A233" s="26" t="s">
        <v>52</v>
      </c>
      <c r="E233" s="28" t="s">
        <v>53</v>
      </c>
    </row>
    <row r="234" spans="1:16" ht="12.75" customHeight="1" x14ac:dyDescent="0.2">
      <c r="E234" s="27" t="s">
        <v>46</v>
      </c>
    </row>
    <row r="235" spans="1:16" ht="27" customHeight="1" x14ac:dyDescent="0.2">
      <c r="A235" t="s">
        <v>43</v>
      </c>
      <c r="B235" s="4" t="s">
        <v>264</v>
      </c>
      <c r="C235" s="4" t="s">
        <v>265</v>
      </c>
      <c r="D235" t="s">
        <v>46</v>
      </c>
      <c r="E235" s="22" t="s">
        <v>266</v>
      </c>
      <c r="F235" s="23" t="s">
        <v>48</v>
      </c>
      <c r="G235" s="24">
        <v>259.71100000000001</v>
      </c>
      <c r="H235" s="23">
        <v>2.5999999999999998E-4</v>
      </c>
      <c r="I235" s="23">
        <f>ROUND(G235*H235,6)</f>
        <v>6.7525000000000002E-2</v>
      </c>
      <c r="L235" s="25">
        <v>0</v>
      </c>
      <c r="M235" s="20">
        <f>ROUND(ROUND(L235,2)*ROUND(G235,3),2)</f>
        <v>0</v>
      </c>
      <c r="N235" s="23" t="s">
        <v>49</v>
      </c>
      <c r="O235">
        <f>(M235*21)/100</f>
        <v>0</v>
      </c>
      <c r="P235" t="s">
        <v>50</v>
      </c>
    </row>
    <row r="236" spans="1:16" ht="28.5" customHeight="1" x14ac:dyDescent="0.2">
      <c r="A236" s="26" t="s">
        <v>51</v>
      </c>
      <c r="E236" s="27" t="s">
        <v>267</v>
      </c>
    </row>
    <row r="237" spans="1:16" ht="178.5" customHeight="1" x14ac:dyDescent="0.2">
      <c r="A237" s="26" t="s">
        <v>52</v>
      </c>
      <c r="E237" s="29" t="s">
        <v>260</v>
      </c>
    </row>
    <row r="238" spans="1:16" ht="12.75" customHeight="1" x14ac:dyDescent="0.2">
      <c r="E238" s="27" t="s">
        <v>46</v>
      </c>
    </row>
    <row r="239" spans="1:16" ht="29.25" customHeight="1" x14ac:dyDescent="0.2">
      <c r="A239" t="s">
        <v>43</v>
      </c>
      <c r="B239" s="4" t="s">
        <v>268</v>
      </c>
      <c r="C239" s="4" t="s">
        <v>269</v>
      </c>
      <c r="D239" t="s">
        <v>46</v>
      </c>
      <c r="E239" s="22" t="s">
        <v>270</v>
      </c>
      <c r="F239" s="23" t="s">
        <v>48</v>
      </c>
      <c r="G239" s="24">
        <v>176.99</v>
      </c>
      <c r="H239" s="23">
        <v>3.0000000000000001E-5</v>
      </c>
      <c r="I239" s="23">
        <f>ROUND(G239*H239,6)</f>
        <v>5.3099999999999996E-3</v>
      </c>
      <c r="L239" s="25">
        <v>0</v>
      </c>
      <c r="M239" s="20">
        <f>ROUND(ROUND(L239,2)*ROUND(G239,3),2)</f>
        <v>0</v>
      </c>
      <c r="N239" s="23" t="s">
        <v>49</v>
      </c>
      <c r="O239">
        <f>(M239*21)/100</f>
        <v>0</v>
      </c>
      <c r="P239" t="s">
        <v>50</v>
      </c>
    </row>
    <row r="240" spans="1:16" ht="43.5" customHeight="1" x14ac:dyDescent="0.2">
      <c r="A240" s="26" t="s">
        <v>51</v>
      </c>
      <c r="E240" s="27" t="s">
        <v>271</v>
      </c>
    </row>
    <row r="241" spans="1:16" ht="102" customHeight="1" x14ac:dyDescent="0.2">
      <c r="A241" s="26" t="s">
        <v>52</v>
      </c>
      <c r="E241" s="29" t="s">
        <v>272</v>
      </c>
    </row>
    <row r="242" spans="1:16" ht="12.75" customHeight="1" x14ac:dyDescent="0.2">
      <c r="E242" s="27" t="s">
        <v>46</v>
      </c>
    </row>
    <row r="243" spans="1:16" ht="12.75" customHeight="1" x14ac:dyDescent="0.2">
      <c r="A243" t="s">
        <v>43</v>
      </c>
      <c r="B243" s="4" t="s">
        <v>273</v>
      </c>
      <c r="C243" s="4" t="s">
        <v>274</v>
      </c>
      <c r="D243" t="s">
        <v>46</v>
      </c>
      <c r="E243" s="22" t="s">
        <v>275</v>
      </c>
      <c r="F243" s="23" t="s">
        <v>48</v>
      </c>
      <c r="G243" s="24">
        <v>24.661999999999999</v>
      </c>
      <c r="H243" s="23">
        <v>2.0000000000000001E-4</v>
      </c>
      <c r="I243" s="23">
        <f>ROUND(G243*H243,6)</f>
        <v>4.9319999999999998E-3</v>
      </c>
      <c r="L243" s="25">
        <v>0</v>
      </c>
      <c r="M243" s="20">
        <f>ROUND(ROUND(L243,2)*ROUND(G243,3),2)</f>
        <v>0</v>
      </c>
      <c r="N243" s="23" t="s">
        <v>49</v>
      </c>
      <c r="O243">
        <f>(M243*21)/100</f>
        <v>0</v>
      </c>
      <c r="P243" t="s">
        <v>50</v>
      </c>
    </row>
    <row r="244" spans="1:16" ht="12.75" customHeight="1" x14ac:dyDescent="0.2">
      <c r="A244" s="26" t="s">
        <v>51</v>
      </c>
      <c r="E244" s="27" t="s">
        <v>275</v>
      </c>
    </row>
    <row r="245" spans="1:16" ht="12.75" customHeight="1" x14ac:dyDescent="0.2">
      <c r="A245" s="26" t="s">
        <v>52</v>
      </c>
      <c r="E245" s="28" t="s">
        <v>276</v>
      </c>
    </row>
    <row r="246" spans="1:16" ht="12.75" customHeight="1" x14ac:dyDescent="0.2">
      <c r="E246" s="27" t="s">
        <v>46</v>
      </c>
    </row>
    <row r="247" spans="1:16" ht="12.75" customHeight="1" x14ac:dyDescent="0.2">
      <c r="A247" t="s">
        <v>43</v>
      </c>
      <c r="B247" s="4" t="s">
        <v>277</v>
      </c>
      <c r="C247" s="4" t="s">
        <v>278</v>
      </c>
      <c r="D247" t="s">
        <v>46</v>
      </c>
      <c r="E247" s="22" t="s">
        <v>279</v>
      </c>
      <c r="F247" s="23" t="s">
        <v>48</v>
      </c>
      <c r="G247" s="24">
        <v>24.661999999999999</v>
      </c>
      <c r="H247" s="23">
        <v>0</v>
      </c>
      <c r="I247" s="23">
        <f>ROUND(G247*H247,6)</f>
        <v>0</v>
      </c>
      <c r="L247" s="25">
        <v>0</v>
      </c>
      <c r="M247" s="20">
        <f>ROUND(ROUND(L247,2)*ROUND(G247,3),2)</f>
        <v>0</v>
      </c>
      <c r="N247" s="23" t="s">
        <v>49</v>
      </c>
      <c r="O247">
        <f>(M247*21)/100</f>
        <v>0</v>
      </c>
      <c r="P247" t="s">
        <v>50</v>
      </c>
    </row>
    <row r="248" spans="1:16" ht="12.75" customHeight="1" x14ac:dyDescent="0.2">
      <c r="A248" s="26" t="s">
        <v>51</v>
      </c>
      <c r="E248" s="27" t="s">
        <v>279</v>
      </c>
    </row>
    <row r="249" spans="1:16" ht="12.75" customHeight="1" x14ac:dyDescent="0.2">
      <c r="A249" s="26" t="s">
        <v>52</v>
      </c>
      <c r="E249" s="28" t="s">
        <v>276</v>
      </c>
    </row>
    <row r="250" spans="1:16" ht="12.75" customHeight="1" x14ac:dyDescent="0.2">
      <c r="E250" s="27" t="s">
        <v>46</v>
      </c>
    </row>
    <row r="251" spans="1:16" ht="12.75" customHeight="1" x14ac:dyDescent="0.2">
      <c r="A251" t="s">
        <v>40</v>
      </c>
      <c r="C251" s="5" t="s">
        <v>280</v>
      </c>
      <c r="E251" s="21" t="s">
        <v>281</v>
      </c>
      <c r="J251" s="20">
        <f>0</f>
        <v>0</v>
      </c>
      <c r="K251" s="20">
        <f>0</f>
        <v>0</v>
      </c>
      <c r="L251" s="20">
        <f>0+L252+L256+L260+L264+L268</f>
        <v>0</v>
      </c>
      <c r="M251" s="20">
        <f>0+M252+M256+M260+M264+M268</f>
        <v>0</v>
      </c>
    </row>
    <row r="252" spans="1:16" ht="28.5" customHeight="1" x14ac:dyDescent="0.2">
      <c r="A252" t="s">
        <v>43</v>
      </c>
      <c r="B252" s="4" t="s">
        <v>282</v>
      </c>
      <c r="C252" s="4" t="s">
        <v>283</v>
      </c>
      <c r="D252" t="s">
        <v>46</v>
      </c>
      <c r="E252" s="22" t="s">
        <v>284</v>
      </c>
      <c r="F252" s="23" t="s">
        <v>48</v>
      </c>
      <c r="G252" s="24">
        <v>307.35199999999998</v>
      </c>
      <c r="H252" s="23">
        <v>2.1000000000000001E-4</v>
      </c>
      <c r="I252" s="23">
        <f>ROUND(G252*H252,6)</f>
        <v>6.4544000000000004E-2</v>
      </c>
      <c r="L252" s="25">
        <v>0</v>
      </c>
      <c r="M252" s="20">
        <f>ROUND(ROUND(L252,2)*ROUND(G252,3),2)</f>
        <v>0</v>
      </c>
      <c r="N252" s="23" t="s">
        <v>49</v>
      </c>
      <c r="O252">
        <f>(M252*21)/100</f>
        <v>0</v>
      </c>
      <c r="P252" t="s">
        <v>50</v>
      </c>
    </row>
    <row r="253" spans="1:16" ht="31.5" customHeight="1" x14ac:dyDescent="0.2">
      <c r="A253" s="26" t="s">
        <v>51</v>
      </c>
      <c r="E253" s="27" t="s">
        <v>285</v>
      </c>
    </row>
    <row r="254" spans="1:16" ht="76.5" customHeight="1" x14ac:dyDescent="0.2">
      <c r="A254" s="26" t="s">
        <v>52</v>
      </c>
      <c r="E254" s="28" t="s">
        <v>286</v>
      </c>
    </row>
    <row r="255" spans="1:16" ht="12.75" customHeight="1" x14ac:dyDescent="0.2">
      <c r="E255" s="27" t="s">
        <v>46</v>
      </c>
    </row>
    <row r="256" spans="1:16" ht="26.25" customHeight="1" x14ac:dyDescent="0.2">
      <c r="A256" t="s">
        <v>43</v>
      </c>
      <c r="B256" s="4" t="s">
        <v>287</v>
      </c>
      <c r="C256" s="4" t="s">
        <v>288</v>
      </c>
      <c r="D256" t="s">
        <v>46</v>
      </c>
      <c r="E256" s="22" t="s">
        <v>289</v>
      </c>
      <c r="F256" s="23" t="s">
        <v>85</v>
      </c>
      <c r="G256" s="24">
        <v>2</v>
      </c>
      <c r="H256" s="23">
        <v>0</v>
      </c>
      <c r="I256" s="23">
        <f>ROUND(G256*H256,6)</f>
        <v>0</v>
      </c>
      <c r="L256" s="25">
        <v>0</v>
      </c>
      <c r="M256" s="20">
        <f>ROUND(ROUND(L256,2)*ROUND(G256,3),2)</f>
        <v>0</v>
      </c>
      <c r="N256" s="23" t="s">
        <v>49</v>
      </c>
      <c r="O256">
        <f>(M256*21)/100</f>
        <v>0</v>
      </c>
      <c r="P256" t="s">
        <v>50</v>
      </c>
    </row>
    <row r="257" spans="1:16" ht="32.25" customHeight="1" x14ac:dyDescent="0.2">
      <c r="A257" s="26" t="s">
        <v>51</v>
      </c>
      <c r="E257" s="27" t="s">
        <v>290</v>
      </c>
    </row>
    <row r="258" spans="1:16" ht="12.75" customHeight="1" x14ac:dyDescent="0.2">
      <c r="A258" s="26" t="s">
        <v>52</v>
      </c>
      <c r="E258" s="28" t="s">
        <v>46</v>
      </c>
    </row>
    <row r="259" spans="1:16" ht="12.75" customHeight="1" x14ac:dyDescent="0.2">
      <c r="E259" s="27" t="s">
        <v>46</v>
      </c>
    </row>
    <row r="260" spans="1:16" ht="12.75" customHeight="1" x14ac:dyDescent="0.2">
      <c r="A260" t="s">
        <v>43</v>
      </c>
      <c r="B260" s="4" t="s">
        <v>291</v>
      </c>
      <c r="C260" s="4" t="s">
        <v>292</v>
      </c>
      <c r="D260" t="s">
        <v>46</v>
      </c>
      <c r="E260" s="22" t="s">
        <v>293</v>
      </c>
      <c r="F260" s="23" t="s">
        <v>78</v>
      </c>
      <c r="G260" s="24">
        <v>54</v>
      </c>
      <c r="H260" s="23">
        <v>0</v>
      </c>
      <c r="I260" s="23">
        <f>ROUND(G260*H260,6)</f>
        <v>0</v>
      </c>
      <c r="L260" s="25">
        <v>0</v>
      </c>
      <c r="M260" s="20">
        <f>ROUND(ROUND(L260,2)*ROUND(G260,3),2)</f>
        <v>0</v>
      </c>
      <c r="N260" s="23" t="s">
        <v>57</v>
      </c>
      <c r="O260">
        <f>(M260*21)/100</f>
        <v>0</v>
      </c>
      <c r="P260" t="s">
        <v>50</v>
      </c>
    </row>
    <row r="261" spans="1:16" ht="12.75" customHeight="1" x14ac:dyDescent="0.2">
      <c r="A261" s="26" t="s">
        <v>51</v>
      </c>
      <c r="E261" s="27" t="s">
        <v>294</v>
      </c>
    </row>
    <row r="262" spans="1:16" ht="12.75" customHeight="1" x14ac:dyDescent="0.2">
      <c r="A262" s="26" t="s">
        <v>52</v>
      </c>
      <c r="E262" s="28" t="s">
        <v>46</v>
      </c>
    </row>
    <row r="263" spans="1:16" ht="12.75" customHeight="1" x14ac:dyDescent="0.2">
      <c r="E263" s="27" t="s">
        <v>46</v>
      </c>
    </row>
    <row r="264" spans="1:16" ht="12.75" customHeight="1" x14ac:dyDescent="0.2">
      <c r="A264" t="s">
        <v>43</v>
      </c>
      <c r="B264" s="4" t="s">
        <v>295</v>
      </c>
      <c r="C264" s="4" t="s">
        <v>296</v>
      </c>
      <c r="D264" t="s">
        <v>46</v>
      </c>
      <c r="E264" s="22" t="s">
        <v>297</v>
      </c>
      <c r="F264" s="23" t="s">
        <v>78</v>
      </c>
      <c r="G264" s="24">
        <v>42</v>
      </c>
      <c r="H264" s="23">
        <v>0</v>
      </c>
      <c r="I264" s="23">
        <f>ROUND(G264*H264,6)</f>
        <v>0</v>
      </c>
      <c r="L264" s="25">
        <v>0</v>
      </c>
      <c r="M264" s="20">
        <f>ROUND(ROUND(L264,2)*ROUND(G264,3),2)</f>
        <v>0</v>
      </c>
      <c r="N264" s="23" t="s">
        <v>49</v>
      </c>
      <c r="O264">
        <f>(M264*21)/100</f>
        <v>0</v>
      </c>
      <c r="P264" t="s">
        <v>50</v>
      </c>
    </row>
    <row r="265" spans="1:16" ht="12.75" customHeight="1" x14ac:dyDescent="0.2">
      <c r="A265" s="26" t="s">
        <v>51</v>
      </c>
      <c r="E265" s="27" t="s">
        <v>298</v>
      </c>
    </row>
    <row r="266" spans="1:16" ht="12.75" customHeight="1" x14ac:dyDescent="0.2">
      <c r="A266" s="26" t="s">
        <v>52</v>
      </c>
      <c r="E266" s="28" t="s">
        <v>46</v>
      </c>
    </row>
    <row r="267" spans="1:16" ht="12.75" customHeight="1" x14ac:dyDescent="0.2">
      <c r="E267" s="27" t="s">
        <v>46</v>
      </c>
    </row>
    <row r="268" spans="1:16" ht="12.75" customHeight="1" x14ac:dyDescent="0.2">
      <c r="A268" t="s">
        <v>43</v>
      </c>
      <c r="B268" s="4" t="s">
        <v>299</v>
      </c>
      <c r="C268" s="4" t="s">
        <v>300</v>
      </c>
      <c r="D268" t="s">
        <v>46</v>
      </c>
      <c r="E268" s="22" t="s">
        <v>301</v>
      </c>
      <c r="F268" s="23" t="s">
        <v>78</v>
      </c>
      <c r="G268" s="24">
        <v>12</v>
      </c>
      <c r="H268" s="23">
        <v>0</v>
      </c>
      <c r="I268" s="23">
        <f>ROUND(G268*H268,6)</f>
        <v>0</v>
      </c>
      <c r="L268" s="25">
        <v>0</v>
      </c>
      <c r="M268" s="20">
        <f>ROUND(ROUND(L268,2)*ROUND(G268,3),2)</f>
        <v>0</v>
      </c>
      <c r="N268" s="23" t="s">
        <v>57</v>
      </c>
      <c r="O268">
        <f>(M268*21)/100</f>
        <v>0</v>
      </c>
      <c r="P268" t="s">
        <v>50</v>
      </c>
    </row>
    <row r="269" spans="1:16" ht="12.75" customHeight="1" x14ac:dyDescent="0.2">
      <c r="A269" s="26" t="s">
        <v>51</v>
      </c>
      <c r="E269" s="27" t="s">
        <v>301</v>
      </c>
    </row>
    <row r="270" spans="1:16" ht="12.75" customHeight="1" x14ac:dyDescent="0.2">
      <c r="A270" s="26" t="s">
        <v>52</v>
      </c>
      <c r="E270" s="28" t="s">
        <v>46</v>
      </c>
    </row>
    <row r="271" spans="1:16" ht="12.75" customHeight="1" x14ac:dyDescent="0.2">
      <c r="E271" s="27" t="s">
        <v>46</v>
      </c>
    </row>
    <row r="272" spans="1:16" ht="12.75" customHeight="1" x14ac:dyDescent="0.2">
      <c r="A272" t="s">
        <v>40</v>
      </c>
      <c r="C272" s="5" t="s">
        <v>302</v>
      </c>
      <c r="E272" s="21" t="s">
        <v>303</v>
      </c>
      <c r="J272" s="20">
        <f>0</f>
        <v>0</v>
      </c>
      <c r="K272" s="20">
        <f>0</f>
        <v>0</v>
      </c>
      <c r="L272" s="20">
        <f>0+L273+L277+L281+L285+L289</f>
        <v>0</v>
      </c>
      <c r="M272" s="20">
        <f>0+M273+M277+M281+M285+M289</f>
        <v>0</v>
      </c>
    </row>
    <row r="273" spans="1:16" ht="12.75" customHeight="1" x14ac:dyDescent="0.2">
      <c r="A273" t="s">
        <v>43</v>
      </c>
      <c r="B273" s="4" t="s">
        <v>304</v>
      </c>
      <c r="C273" s="4" t="s">
        <v>305</v>
      </c>
      <c r="D273" t="s">
        <v>46</v>
      </c>
      <c r="E273" s="22" t="s">
        <v>306</v>
      </c>
      <c r="F273" s="23" t="s">
        <v>119</v>
      </c>
      <c r="G273" s="24">
        <v>0.94299999999999995</v>
      </c>
      <c r="H273" s="23">
        <v>0</v>
      </c>
      <c r="I273" s="23">
        <f>ROUND(G273*H273,6)</f>
        <v>0</v>
      </c>
      <c r="L273" s="25">
        <v>0</v>
      </c>
      <c r="M273" s="20">
        <f>ROUND(ROUND(L273,2)*ROUND(G273,3),2)</f>
        <v>0</v>
      </c>
      <c r="N273" s="23" t="s">
        <v>49</v>
      </c>
      <c r="O273">
        <f>(M273*21)/100</f>
        <v>0</v>
      </c>
      <c r="P273" t="s">
        <v>50</v>
      </c>
    </row>
    <row r="274" spans="1:16" ht="34.5" customHeight="1" x14ac:dyDescent="0.2">
      <c r="A274" s="26" t="s">
        <v>51</v>
      </c>
      <c r="E274" s="27" t="s">
        <v>307</v>
      </c>
    </row>
    <row r="275" spans="1:16" ht="12.75" customHeight="1" x14ac:dyDescent="0.2">
      <c r="A275" s="26" t="s">
        <v>52</v>
      </c>
      <c r="E275" s="28" t="s">
        <v>46</v>
      </c>
    </row>
    <row r="276" spans="1:16" ht="12.75" customHeight="1" x14ac:dyDescent="0.2">
      <c r="E276" s="27" t="s">
        <v>46</v>
      </c>
    </row>
    <row r="277" spans="1:16" ht="12.75" customHeight="1" x14ac:dyDescent="0.2">
      <c r="A277" t="s">
        <v>43</v>
      </c>
      <c r="B277" s="4" t="s">
        <v>308</v>
      </c>
      <c r="C277" s="4" t="s">
        <v>309</v>
      </c>
      <c r="D277" t="s">
        <v>46</v>
      </c>
      <c r="E277" s="22" t="s">
        <v>310</v>
      </c>
      <c r="F277" s="23" t="s">
        <v>119</v>
      </c>
      <c r="G277" s="24">
        <v>4.7149999999999999</v>
      </c>
      <c r="H277" s="23">
        <v>0</v>
      </c>
      <c r="I277" s="23">
        <f>ROUND(G277*H277,6)</f>
        <v>0</v>
      </c>
      <c r="L277" s="25">
        <v>0</v>
      </c>
      <c r="M277" s="20">
        <f>ROUND(ROUND(L277,2)*ROUND(G277,3),2)</f>
        <v>0</v>
      </c>
      <c r="N277" s="23" t="s">
        <v>49</v>
      </c>
      <c r="O277">
        <f>(M277*21)/100</f>
        <v>0</v>
      </c>
      <c r="P277" t="s">
        <v>50</v>
      </c>
    </row>
    <row r="278" spans="1:16" ht="12.75" customHeight="1" x14ac:dyDescent="0.2">
      <c r="A278" s="26" t="s">
        <v>51</v>
      </c>
      <c r="E278" s="27" t="s">
        <v>311</v>
      </c>
    </row>
    <row r="279" spans="1:16" ht="12.75" customHeight="1" x14ac:dyDescent="0.2">
      <c r="A279" s="26" t="s">
        <v>52</v>
      </c>
      <c r="E279" s="28" t="s">
        <v>46</v>
      </c>
    </row>
    <row r="280" spans="1:16" ht="12.75" customHeight="1" x14ac:dyDescent="0.2">
      <c r="E280" s="27" t="s">
        <v>46</v>
      </c>
    </row>
    <row r="281" spans="1:16" ht="12.75" customHeight="1" x14ac:dyDescent="0.2">
      <c r="A281" t="s">
        <v>43</v>
      </c>
      <c r="B281" s="4" t="s">
        <v>312</v>
      </c>
      <c r="C281" s="4" t="s">
        <v>313</v>
      </c>
      <c r="D281" t="s">
        <v>46</v>
      </c>
      <c r="E281" s="22" t="s">
        <v>314</v>
      </c>
      <c r="F281" s="23" t="s">
        <v>119</v>
      </c>
      <c r="G281" s="24">
        <v>0.94299999999999995</v>
      </c>
      <c r="H281" s="23">
        <v>0</v>
      </c>
      <c r="I281" s="23">
        <f>ROUND(G281*H281,6)</f>
        <v>0</v>
      </c>
      <c r="L281" s="25">
        <v>0</v>
      </c>
      <c r="M281" s="20">
        <f>ROUND(ROUND(L281,2)*ROUND(G281,3),2)</f>
        <v>0</v>
      </c>
      <c r="N281" s="23" t="s">
        <v>49</v>
      </c>
      <c r="O281">
        <f>(M281*21)/100</f>
        <v>0</v>
      </c>
      <c r="P281" t="s">
        <v>50</v>
      </c>
    </row>
    <row r="282" spans="1:16" ht="12.75" customHeight="1" x14ac:dyDescent="0.2">
      <c r="A282" s="26" t="s">
        <v>51</v>
      </c>
      <c r="E282" s="27" t="s">
        <v>315</v>
      </c>
    </row>
    <row r="283" spans="1:16" ht="12.75" customHeight="1" x14ac:dyDescent="0.2">
      <c r="A283" s="26" t="s">
        <v>52</v>
      </c>
      <c r="E283" s="28" t="s">
        <v>46</v>
      </c>
    </row>
    <row r="284" spans="1:16" ht="12.75" customHeight="1" x14ac:dyDescent="0.2">
      <c r="E284" s="27" t="s">
        <v>46</v>
      </c>
    </row>
    <row r="285" spans="1:16" ht="12.75" customHeight="1" x14ac:dyDescent="0.2">
      <c r="A285" t="s">
        <v>43</v>
      </c>
      <c r="B285" s="4" t="s">
        <v>316</v>
      </c>
      <c r="C285" s="4" t="s">
        <v>317</v>
      </c>
      <c r="D285" t="s">
        <v>46</v>
      </c>
      <c r="E285" s="22" t="s">
        <v>318</v>
      </c>
      <c r="F285" s="23" t="s">
        <v>119</v>
      </c>
      <c r="G285" s="24">
        <v>7.5439999999999996</v>
      </c>
      <c r="H285" s="23">
        <v>0</v>
      </c>
      <c r="I285" s="23">
        <f>ROUND(G285*H285,6)</f>
        <v>0</v>
      </c>
      <c r="L285" s="25">
        <v>0</v>
      </c>
      <c r="M285" s="20">
        <f>ROUND(ROUND(L285,2)*ROUND(G285,3),2)</f>
        <v>0</v>
      </c>
      <c r="N285" s="23" t="s">
        <v>49</v>
      </c>
      <c r="O285">
        <f>(M285*21)/100</f>
        <v>0</v>
      </c>
      <c r="P285" t="s">
        <v>50</v>
      </c>
    </row>
    <row r="286" spans="1:16" ht="28.5" customHeight="1" x14ac:dyDescent="0.2">
      <c r="A286" s="26" t="s">
        <v>51</v>
      </c>
      <c r="E286" s="27" t="s">
        <v>319</v>
      </c>
    </row>
    <row r="287" spans="1:16" ht="12.75" customHeight="1" x14ac:dyDescent="0.2">
      <c r="A287" s="26" t="s">
        <v>52</v>
      </c>
      <c r="E287" s="28" t="s">
        <v>46</v>
      </c>
    </row>
    <row r="288" spans="1:16" ht="12.75" customHeight="1" x14ac:dyDescent="0.2">
      <c r="E288" s="27" t="s">
        <v>46</v>
      </c>
    </row>
    <row r="289" spans="1:16" ht="12.75" customHeight="1" x14ac:dyDescent="0.2">
      <c r="A289" t="s">
        <v>43</v>
      </c>
      <c r="B289" s="4" t="s">
        <v>320</v>
      </c>
      <c r="C289" s="4" t="s">
        <v>321</v>
      </c>
      <c r="D289" t="s">
        <v>46</v>
      </c>
      <c r="E289" s="22" t="s">
        <v>322</v>
      </c>
      <c r="F289" s="23" t="s">
        <v>119</v>
      </c>
      <c r="G289" s="24">
        <v>0.94299999999999995</v>
      </c>
      <c r="H289" s="23">
        <v>0</v>
      </c>
      <c r="I289" s="23">
        <f>ROUND(G289*H289,6)</f>
        <v>0</v>
      </c>
      <c r="L289" s="25">
        <v>0</v>
      </c>
      <c r="M289" s="20">
        <f>ROUND(ROUND(L289,2)*ROUND(G289,3),2)</f>
        <v>0</v>
      </c>
      <c r="N289" s="23" t="s">
        <v>49</v>
      </c>
      <c r="O289">
        <f>(M289*21)/100</f>
        <v>0</v>
      </c>
      <c r="P289" t="s">
        <v>50</v>
      </c>
    </row>
    <row r="290" spans="1:16" ht="12.75" customHeight="1" x14ac:dyDescent="0.2">
      <c r="A290" s="26" t="s">
        <v>51</v>
      </c>
      <c r="E290" s="27" t="s">
        <v>323</v>
      </c>
    </row>
    <row r="291" spans="1:16" ht="12.75" customHeight="1" x14ac:dyDescent="0.2">
      <c r="A291" s="26" t="s">
        <v>52</v>
      </c>
      <c r="E291" s="28" t="s">
        <v>46</v>
      </c>
    </row>
    <row r="292" spans="1:16" ht="12.75" customHeight="1" x14ac:dyDescent="0.2">
      <c r="E292" s="27" t="s">
        <v>46</v>
      </c>
    </row>
    <row r="293" spans="1:16" ht="12.75" customHeight="1" x14ac:dyDescent="0.2">
      <c r="A293" t="s">
        <v>40</v>
      </c>
      <c r="C293" s="5" t="s">
        <v>324</v>
      </c>
      <c r="E293" s="21" t="s">
        <v>325</v>
      </c>
      <c r="J293" s="20">
        <f>0</f>
        <v>0</v>
      </c>
      <c r="K293" s="20">
        <f>0</f>
        <v>0</v>
      </c>
      <c r="L293" s="20">
        <f>0+L294+L298</f>
        <v>0</v>
      </c>
      <c r="M293" s="20">
        <f>0+M294+M298</f>
        <v>0</v>
      </c>
    </row>
    <row r="294" spans="1:16" ht="12.75" customHeight="1" x14ac:dyDescent="0.2">
      <c r="A294" t="s">
        <v>43</v>
      </c>
      <c r="B294" s="4" t="s">
        <v>326</v>
      </c>
      <c r="C294" s="4" t="s">
        <v>327</v>
      </c>
      <c r="D294" t="s">
        <v>46</v>
      </c>
      <c r="E294" s="22" t="s">
        <v>328</v>
      </c>
      <c r="F294" s="23" t="s">
        <v>119</v>
      </c>
      <c r="G294" s="24">
        <v>18.661000000000001</v>
      </c>
      <c r="H294" s="23">
        <v>0</v>
      </c>
      <c r="I294" s="23">
        <f>ROUND(G294*H294,6)</f>
        <v>0</v>
      </c>
      <c r="L294" s="25">
        <v>0</v>
      </c>
      <c r="M294" s="20">
        <f>ROUND(ROUND(L294,2)*ROUND(G294,3),2)</f>
        <v>0</v>
      </c>
      <c r="N294" s="23" t="s">
        <v>49</v>
      </c>
      <c r="O294">
        <f>(M294*21)/100</f>
        <v>0</v>
      </c>
      <c r="P294" t="s">
        <v>50</v>
      </c>
    </row>
    <row r="295" spans="1:16" ht="41.25" customHeight="1" x14ac:dyDescent="0.2">
      <c r="A295" s="26" t="s">
        <v>51</v>
      </c>
      <c r="E295" s="27" t="s">
        <v>329</v>
      </c>
    </row>
    <row r="296" spans="1:16" ht="12.75" customHeight="1" x14ac:dyDescent="0.2">
      <c r="A296" s="26" t="s">
        <v>52</v>
      </c>
      <c r="E296" s="28" t="s">
        <v>46</v>
      </c>
    </row>
    <row r="297" spans="1:16" ht="12.75" customHeight="1" x14ac:dyDescent="0.2">
      <c r="E297" s="27" t="s">
        <v>46</v>
      </c>
    </row>
    <row r="298" spans="1:16" ht="12.75" customHeight="1" x14ac:dyDescent="0.2">
      <c r="A298" t="s">
        <v>43</v>
      </c>
      <c r="B298" s="4" t="s">
        <v>330</v>
      </c>
      <c r="C298" s="4" t="s">
        <v>331</v>
      </c>
      <c r="D298" t="s">
        <v>46</v>
      </c>
      <c r="E298" s="22" t="s">
        <v>332</v>
      </c>
      <c r="F298" s="23" t="s">
        <v>119</v>
      </c>
      <c r="G298" s="24">
        <v>74.644000000000005</v>
      </c>
      <c r="H298" s="23">
        <v>0</v>
      </c>
      <c r="I298" s="23">
        <f>ROUND(G298*H298,6)</f>
        <v>0</v>
      </c>
      <c r="L298" s="25">
        <v>0</v>
      </c>
      <c r="M298" s="20">
        <f>ROUND(ROUND(L298,2)*ROUND(G298,3),2)</f>
        <v>0</v>
      </c>
      <c r="N298" s="23" t="s">
        <v>49</v>
      </c>
      <c r="O298">
        <f>(M298*21)/100</f>
        <v>0</v>
      </c>
      <c r="P298" t="s">
        <v>50</v>
      </c>
    </row>
    <row r="299" spans="1:16" ht="55.5" customHeight="1" x14ac:dyDescent="0.2">
      <c r="A299" s="26" t="s">
        <v>51</v>
      </c>
      <c r="E299" s="27" t="s">
        <v>333</v>
      </c>
    </row>
    <row r="300" spans="1:16" ht="12.75" customHeight="1" x14ac:dyDescent="0.2">
      <c r="A300" s="26" t="s">
        <v>52</v>
      </c>
      <c r="E300" s="28" t="s">
        <v>46</v>
      </c>
    </row>
    <row r="301" spans="1:16" ht="12.75" customHeight="1" x14ac:dyDescent="0.2">
      <c r="E301" s="27" t="s">
        <v>46</v>
      </c>
    </row>
    <row r="302" spans="1:16" ht="12.75" customHeight="1" x14ac:dyDescent="0.2">
      <c r="A302" t="s">
        <v>40</v>
      </c>
      <c r="C302" s="5" t="s">
        <v>334</v>
      </c>
      <c r="E302" s="21" t="s">
        <v>335</v>
      </c>
      <c r="J302" s="20">
        <f>0</f>
        <v>0</v>
      </c>
      <c r="K302" s="20">
        <f>0</f>
        <v>0</v>
      </c>
      <c r="L302" s="20">
        <f>0+L303+L307+L311+L315</f>
        <v>0</v>
      </c>
      <c r="M302" s="20">
        <f>0+M303+M307+M311+M315</f>
        <v>0</v>
      </c>
    </row>
    <row r="303" spans="1:16" ht="12.75" customHeight="1" x14ac:dyDescent="0.2">
      <c r="A303" t="s">
        <v>43</v>
      </c>
      <c r="B303" s="4" t="s">
        <v>336</v>
      </c>
      <c r="C303" s="4" t="s">
        <v>337</v>
      </c>
      <c r="D303" t="s">
        <v>46</v>
      </c>
      <c r="E303" s="22" t="s">
        <v>338</v>
      </c>
      <c r="F303" s="23" t="s">
        <v>339</v>
      </c>
      <c r="G303" s="24">
        <v>1</v>
      </c>
      <c r="H303" s="23">
        <v>0</v>
      </c>
      <c r="I303" s="23">
        <f>ROUND(G303*H303,6)</f>
        <v>0</v>
      </c>
      <c r="L303" s="25">
        <v>0</v>
      </c>
      <c r="M303" s="20">
        <f>ROUND(ROUND(L303,2)*ROUND(G303,3),2)</f>
        <v>0</v>
      </c>
      <c r="N303" s="23" t="s">
        <v>49</v>
      </c>
      <c r="O303">
        <f>(M303*21)/100</f>
        <v>0</v>
      </c>
      <c r="P303" t="s">
        <v>50</v>
      </c>
    </row>
    <row r="304" spans="1:16" ht="12.75" customHeight="1" x14ac:dyDescent="0.2">
      <c r="A304" s="26" t="s">
        <v>51</v>
      </c>
      <c r="E304" s="27" t="s">
        <v>338</v>
      </c>
    </row>
    <row r="305" spans="1:16" ht="12.75" customHeight="1" x14ac:dyDescent="0.2">
      <c r="A305" s="26" t="s">
        <v>52</v>
      </c>
      <c r="E305" s="28" t="s">
        <v>46</v>
      </c>
    </row>
    <row r="306" spans="1:16" ht="12.75" customHeight="1" x14ac:dyDescent="0.2">
      <c r="E306" s="27" t="s">
        <v>46</v>
      </c>
    </row>
    <row r="307" spans="1:16" ht="12.75" customHeight="1" x14ac:dyDescent="0.2">
      <c r="A307" t="s">
        <v>43</v>
      </c>
      <c r="B307" s="4" t="s">
        <v>340</v>
      </c>
      <c r="C307" s="4" t="s">
        <v>341</v>
      </c>
      <c r="D307" t="s">
        <v>46</v>
      </c>
      <c r="E307" s="22" t="s">
        <v>342</v>
      </c>
      <c r="F307" s="23" t="s">
        <v>343</v>
      </c>
      <c r="G307" s="24">
        <v>4</v>
      </c>
      <c r="H307" s="23">
        <v>1.0000000000000001E-5</v>
      </c>
      <c r="I307" s="23">
        <f>ROUND(G307*H307,6)</f>
        <v>4.0000000000000003E-5</v>
      </c>
      <c r="L307" s="25">
        <v>0</v>
      </c>
      <c r="M307" s="20">
        <f>ROUND(ROUND(L307,2)*ROUND(G307,3),2)</f>
        <v>0</v>
      </c>
      <c r="N307" s="23" t="s">
        <v>57</v>
      </c>
      <c r="O307">
        <f>(M307*21)/100</f>
        <v>0</v>
      </c>
      <c r="P307" t="s">
        <v>50</v>
      </c>
    </row>
    <row r="308" spans="1:16" ht="12.75" customHeight="1" x14ac:dyDescent="0.2">
      <c r="A308" s="26" t="s">
        <v>51</v>
      </c>
      <c r="E308" s="27" t="s">
        <v>344</v>
      </c>
    </row>
    <row r="309" spans="1:16" ht="12.75" customHeight="1" x14ac:dyDescent="0.2">
      <c r="A309" s="26" t="s">
        <v>52</v>
      </c>
      <c r="E309" s="28" t="s">
        <v>46</v>
      </c>
    </row>
    <row r="310" spans="1:16" ht="12.75" customHeight="1" x14ac:dyDescent="0.2">
      <c r="E310" s="27" t="s">
        <v>46</v>
      </c>
    </row>
    <row r="311" spans="1:16" ht="12.75" customHeight="1" x14ac:dyDescent="0.2">
      <c r="A311" t="s">
        <v>43</v>
      </c>
      <c r="B311" s="4" t="s">
        <v>345</v>
      </c>
      <c r="C311" s="4" t="s">
        <v>346</v>
      </c>
      <c r="D311" t="s">
        <v>46</v>
      </c>
      <c r="E311" s="22" t="s">
        <v>344</v>
      </c>
      <c r="F311" s="23" t="s">
        <v>343</v>
      </c>
      <c r="G311" s="24">
        <v>20</v>
      </c>
      <c r="H311" s="23">
        <v>1.0000000000000001E-5</v>
      </c>
      <c r="I311" s="23">
        <f>ROUND(G311*H311,6)</f>
        <v>2.0000000000000001E-4</v>
      </c>
      <c r="L311" s="25">
        <v>0</v>
      </c>
      <c r="M311" s="20">
        <f>ROUND(ROUND(L311,2)*ROUND(G311,3),2)</f>
        <v>0</v>
      </c>
      <c r="N311" s="23" t="s">
        <v>57</v>
      </c>
      <c r="O311">
        <f>(M311*21)/100</f>
        <v>0</v>
      </c>
      <c r="P311" t="s">
        <v>50</v>
      </c>
    </row>
    <row r="312" spans="1:16" ht="12.75" customHeight="1" x14ac:dyDescent="0.2">
      <c r="A312" s="26" t="s">
        <v>51</v>
      </c>
      <c r="E312" s="27" t="s">
        <v>344</v>
      </c>
    </row>
    <row r="313" spans="1:16" ht="12.75" customHeight="1" x14ac:dyDescent="0.2">
      <c r="A313" s="26" t="s">
        <v>52</v>
      </c>
      <c r="E313" s="28" t="s">
        <v>46</v>
      </c>
    </row>
    <row r="314" spans="1:16" ht="12.75" customHeight="1" x14ac:dyDescent="0.2">
      <c r="E314" s="27" t="s">
        <v>46</v>
      </c>
    </row>
    <row r="315" spans="1:16" ht="12.75" customHeight="1" x14ac:dyDescent="0.2">
      <c r="A315" t="s">
        <v>43</v>
      </c>
      <c r="B315" s="4" t="s">
        <v>347</v>
      </c>
      <c r="C315" s="4" t="s">
        <v>348</v>
      </c>
      <c r="D315" t="s">
        <v>46</v>
      </c>
      <c r="E315" s="22" t="s">
        <v>349</v>
      </c>
      <c r="F315" s="23" t="s">
        <v>350</v>
      </c>
      <c r="G315" s="24">
        <v>5</v>
      </c>
      <c r="H315" s="23">
        <v>1.0000000000000001E-5</v>
      </c>
      <c r="I315" s="23">
        <f>ROUND(G315*H315,6)</f>
        <v>5.0000000000000002E-5</v>
      </c>
      <c r="L315" s="25">
        <v>0</v>
      </c>
      <c r="M315" s="20">
        <f>ROUND(ROUND(L315,2)*ROUND(G315,3),2)</f>
        <v>0</v>
      </c>
      <c r="N315" s="23" t="s">
        <v>57</v>
      </c>
      <c r="O315">
        <f>(M315*21)/100</f>
        <v>0</v>
      </c>
      <c r="P315" t="s">
        <v>50</v>
      </c>
    </row>
    <row r="316" spans="1:16" ht="12.75" customHeight="1" x14ac:dyDescent="0.2">
      <c r="A316" s="26" t="s">
        <v>51</v>
      </c>
      <c r="E316" s="27" t="s">
        <v>349</v>
      </c>
    </row>
    <row r="317" spans="1:16" ht="12.75" customHeight="1" x14ac:dyDescent="0.2">
      <c r="A317" s="26" t="s">
        <v>52</v>
      </c>
      <c r="E317" s="28" t="s">
        <v>46</v>
      </c>
    </row>
    <row r="318" spans="1:16" ht="12.75" customHeight="1" x14ac:dyDescent="0.2">
      <c r="E318" s="27" t="s">
        <v>46</v>
      </c>
    </row>
    <row r="319" spans="1:16" ht="12.75" customHeight="1" x14ac:dyDescent="0.2">
      <c r="A319" t="s">
        <v>37</v>
      </c>
      <c r="C319" s="5" t="s">
        <v>351</v>
      </c>
      <c r="E319" s="21" t="s">
        <v>352</v>
      </c>
      <c r="J319" s="20">
        <f>0+J320+J333+J506+J607+J616+J621+J626</f>
        <v>0</v>
      </c>
      <c r="K319" s="20">
        <f>0+K320+K333+K506+K607+K616+K621+K626</f>
        <v>0</v>
      </c>
      <c r="L319" s="20">
        <f>0+L320+L333+L506+L607+L616+L621+L626</f>
        <v>0</v>
      </c>
      <c r="M319" s="20">
        <f>0+M320+M333+M506+M607+M616+M621+M626</f>
        <v>0</v>
      </c>
    </row>
    <row r="320" spans="1:16" ht="12.75" customHeight="1" x14ac:dyDescent="0.2">
      <c r="A320" t="s">
        <v>40</v>
      </c>
      <c r="C320" s="5" t="s">
        <v>353</v>
      </c>
      <c r="E320" s="21" t="s">
        <v>354</v>
      </c>
      <c r="J320" s="20">
        <f>0</f>
        <v>0</v>
      </c>
      <c r="K320" s="20">
        <f>0</f>
        <v>0</v>
      </c>
      <c r="L320" s="20">
        <f>0+L321+L325+L329</f>
        <v>0</v>
      </c>
      <c r="M320" s="20">
        <f>0+M321+M325+M329</f>
        <v>0</v>
      </c>
    </row>
    <row r="321" spans="1:16" ht="12.75" customHeight="1" x14ac:dyDescent="0.2">
      <c r="A321" t="s">
        <v>43</v>
      </c>
      <c r="B321" s="4" t="s">
        <v>50</v>
      </c>
      <c r="C321" s="4" t="s">
        <v>355</v>
      </c>
      <c r="D321" t="s">
        <v>46</v>
      </c>
      <c r="E321" s="22" t="s">
        <v>356</v>
      </c>
      <c r="F321" s="23" t="s">
        <v>189</v>
      </c>
      <c r="G321" s="24">
        <v>20</v>
      </c>
      <c r="H321" s="23">
        <v>0</v>
      </c>
      <c r="I321" s="23">
        <f>ROUND(G321*H321,6)</f>
        <v>0</v>
      </c>
      <c r="L321" s="25">
        <v>0</v>
      </c>
      <c r="M321" s="20">
        <f>ROUND(ROUND(L321,2)*ROUND(G321,3),2)</f>
        <v>0</v>
      </c>
      <c r="N321" s="23" t="s">
        <v>57</v>
      </c>
      <c r="O321">
        <f>(M321*21)/100</f>
        <v>0</v>
      </c>
      <c r="P321" t="s">
        <v>50</v>
      </c>
    </row>
    <row r="322" spans="1:16" ht="12.75" customHeight="1" x14ac:dyDescent="0.2">
      <c r="A322" s="26" t="s">
        <v>51</v>
      </c>
      <c r="E322" s="27" t="s">
        <v>356</v>
      </c>
    </row>
    <row r="323" spans="1:16" ht="12.75" customHeight="1" x14ac:dyDescent="0.2">
      <c r="A323" s="26" t="s">
        <v>52</v>
      </c>
      <c r="E323" s="28" t="s">
        <v>46</v>
      </c>
    </row>
    <row r="324" spans="1:16" ht="12.75" customHeight="1" x14ac:dyDescent="0.2">
      <c r="E324" s="27" t="s">
        <v>46</v>
      </c>
    </row>
    <row r="325" spans="1:16" ht="12.75" customHeight="1" x14ac:dyDescent="0.2">
      <c r="A325" t="s">
        <v>43</v>
      </c>
      <c r="B325" s="4" t="s">
        <v>357</v>
      </c>
      <c r="C325" s="4" t="s">
        <v>358</v>
      </c>
      <c r="D325" t="s">
        <v>46</v>
      </c>
      <c r="E325" s="22" t="s">
        <v>359</v>
      </c>
      <c r="F325" s="23" t="s">
        <v>339</v>
      </c>
      <c r="G325" s="24">
        <v>1</v>
      </c>
      <c r="H325" s="23">
        <v>0</v>
      </c>
      <c r="I325" s="23">
        <f>ROUND(G325*H325,6)</f>
        <v>0</v>
      </c>
      <c r="L325" s="25">
        <v>0</v>
      </c>
      <c r="M325" s="20">
        <f>ROUND(ROUND(L325,2)*ROUND(G325,3),2)</f>
        <v>0</v>
      </c>
      <c r="N325" s="23" t="s">
        <v>57</v>
      </c>
      <c r="O325">
        <f>(M325*21)/100</f>
        <v>0</v>
      </c>
      <c r="P325" t="s">
        <v>50</v>
      </c>
    </row>
    <row r="326" spans="1:16" ht="12.75" customHeight="1" x14ac:dyDescent="0.2">
      <c r="A326" s="26" t="s">
        <v>51</v>
      </c>
      <c r="E326" s="27" t="s">
        <v>359</v>
      </c>
    </row>
    <row r="327" spans="1:16" ht="12.75" customHeight="1" x14ac:dyDescent="0.2">
      <c r="A327" s="26" t="s">
        <v>52</v>
      </c>
      <c r="E327" s="28" t="s">
        <v>46</v>
      </c>
    </row>
    <row r="328" spans="1:16" ht="12.75" customHeight="1" x14ac:dyDescent="0.2">
      <c r="E328" s="27" t="s">
        <v>46</v>
      </c>
    </row>
    <row r="329" spans="1:16" ht="12.75" customHeight="1" x14ac:dyDescent="0.2">
      <c r="A329" t="s">
        <v>43</v>
      </c>
      <c r="B329" s="4" t="s">
        <v>360</v>
      </c>
      <c r="C329" s="4" t="s">
        <v>361</v>
      </c>
      <c r="D329" t="s">
        <v>46</v>
      </c>
      <c r="E329" s="22" t="s">
        <v>362</v>
      </c>
      <c r="F329" s="23" t="s">
        <v>189</v>
      </c>
      <c r="G329" s="24">
        <v>1</v>
      </c>
      <c r="H329" s="23">
        <v>0</v>
      </c>
      <c r="I329" s="23">
        <f>ROUND(G329*H329,6)</f>
        <v>0</v>
      </c>
      <c r="L329" s="25">
        <v>0</v>
      </c>
      <c r="M329" s="20">
        <f>ROUND(ROUND(L329,2)*ROUND(G329,3),2)</f>
        <v>0</v>
      </c>
      <c r="N329" s="23" t="s">
        <v>57</v>
      </c>
      <c r="O329">
        <f>(M329*21)/100</f>
        <v>0</v>
      </c>
      <c r="P329" t="s">
        <v>50</v>
      </c>
    </row>
    <row r="330" spans="1:16" ht="12.75" customHeight="1" x14ac:dyDescent="0.2">
      <c r="A330" s="26" t="s">
        <v>51</v>
      </c>
      <c r="E330" s="27" t="s">
        <v>362</v>
      </c>
    </row>
    <row r="331" spans="1:16" ht="12.75" customHeight="1" x14ac:dyDescent="0.2">
      <c r="A331" s="26" t="s">
        <v>52</v>
      </c>
      <c r="E331" s="28" t="s">
        <v>46</v>
      </c>
    </row>
    <row r="332" spans="1:16" ht="12.75" customHeight="1" x14ac:dyDescent="0.2">
      <c r="E332" s="27" t="s">
        <v>46</v>
      </c>
    </row>
    <row r="333" spans="1:16" ht="12.75" customHeight="1" x14ac:dyDescent="0.2">
      <c r="A333" t="s">
        <v>40</v>
      </c>
      <c r="C333" s="5" t="s">
        <v>363</v>
      </c>
      <c r="E333" s="21" t="s">
        <v>364</v>
      </c>
      <c r="J333" s="20">
        <f>0</f>
        <v>0</v>
      </c>
      <c r="K333" s="20">
        <f>0</f>
        <v>0</v>
      </c>
      <c r="L333" s="20">
        <f>0+L334+L338+L342+L346+L350+L354+L358+L362+L366+L370+L374+L378+L382+L386+L390+L394+L398+L402+L406+L410+L414+L418+L422+L426+L430+L434+L438+L442+L446+L450+L454+L458+L462+L466+L470+L474+L478+L482+L486+L490+L494+L498+L502</f>
        <v>0</v>
      </c>
      <c r="M333" s="20">
        <f>0+M334+M338+M342+M346+M350+M354+M358+M362+M366+M370+M374+M378+M382+M386+M390+M394+M398+M402+M406+M410+M414+M418+M422+M426+M430+M434+M438+M442+M446+M450+M454+M458+M462+M466+M470+M474+M478+M482+M486+M490+M494+M498+M502</f>
        <v>0</v>
      </c>
    </row>
    <row r="334" spans="1:16" ht="12.75" customHeight="1" x14ac:dyDescent="0.2">
      <c r="A334" t="s">
        <v>43</v>
      </c>
      <c r="B334" s="4" t="s">
        <v>365</v>
      </c>
      <c r="C334" s="4" t="s">
        <v>366</v>
      </c>
      <c r="D334" t="s">
        <v>46</v>
      </c>
      <c r="E334" s="22" t="s">
        <v>367</v>
      </c>
      <c r="F334" s="23" t="s">
        <v>78</v>
      </c>
      <c r="G334" s="24">
        <v>110</v>
      </c>
      <c r="H334" s="23">
        <v>0</v>
      </c>
      <c r="I334" s="23">
        <f>ROUND(G334*H334,6)</f>
        <v>0</v>
      </c>
      <c r="L334" s="25">
        <v>0</v>
      </c>
      <c r="M334" s="20">
        <f>ROUND(ROUND(L334,2)*ROUND(G334,3),2)</f>
        <v>0</v>
      </c>
      <c r="N334" s="23" t="s">
        <v>57</v>
      </c>
      <c r="O334">
        <f>(M334*21)/100</f>
        <v>0</v>
      </c>
      <c r="P334" t="s">
        <v>50</v>
      </c>
    </row>
    <row r="335" spans="1:16" ht="12.75" customHeight="1" x14ac:dyDescent="0.2">
      <c r="A335" s="26" t="s">
        <v>51</v>
      </c>
      <c r="E335" s="27" t="s">
        <v>367</v>
      </c>
    </row>
    <row r="336" spans="1:16" ht="12.75" customHeight="1" x14ac:dyDescent="0.2">
      <c r="A336" s="26" t="s">
        <v>52</v>
      </c>
      <c r="E336" s="28" t="s">
        <v>46</v>
      </c>
    </row>
    <row r="337" spans="1:16" ht="12.75" customHeight="1" x14ac:dyDescent="0.2">
      <c r="E337" s="27" t="s">
        <v>46</v>
      </c>
    </row>
    <row r="338" spans="1:16" ht="12.75" customHeight="1" x14ac:dyDescent="0.2">
      <c r="A338" t="s">
        <v>43</v>
      </c>
      <c r="B338" s="4" t="s">
        <v>368</v>
      </c>
      <c r="C338" s="4" t="s">
        <v>366</v>
      </c>
      <c r="D338" t="s">
        <v>360</v>
      </c>
      <c r="E338" s="22" t="s">
        <v>369</v>
      </c>
      <c r="F338" s="23" t="s">
        <v>78</v>
      </c>
      <c r="G338" s="24">
        <v>80</v>
      </c>
      <c r="H338" s="23">
        <v>0</v>
      </c>
      <c r="I338" s="23">
        <f>ROUND(G338*H338,6)</f>
        <v>0</v>
      </c>
      <c r="L338" s="25">
        <v>0</v>
      </c>
      <c r="M338" s="20">
        <f>ROUND(ROUND(L338,2)*ROUND(G338,3),2)</f>
        <v>0</v>
      </c>
      <c r="N338" s="23" t="s">
        <v>57</v>
      </c>
      <c r="O338">
        <f>(M338*21)/100</f>
        <v>0</v>
      </c>
      <c r="P338" t="s">
        <v>50</v>
      </c>
    </row>
    <row r="339" spans="1:16" ht="12.75" customHeight="1" x14ac:dyDescent="0.2">
      <c r="A339" s="26" t="s">
        <v>51</v>
      </c>
      <c r="E339" s="27" t="s">
        <v>369</v>
      </c>
    </row>
    <row r="340" spans="1:16" ht="12.75" customHeight="1" x14ac:dyDescent="0.2">
      <c r="A340" s="26" t="s">
        <v>52</v>
      </c>
      <c r="E340" s="28" t="s">
        <v>46</v>
      </c>
    </row>
    <row r="341" spans="1:16" ht="12.75" customHeight="1" x14ac:dyDescent="0.2">
      <c r="E341" s="27" t="s">
        <v>46</v>
      </c>
    </row>
    <row r="342" spans="1:16" ht="12.75" customHeight="1" x14ac:dyDescent="0.2">
      <c r="A342" t="s">
        <v>43</v>
      </c>
      <c r="B342" s="4" t="s">
        <v>370</v>
      </c>
      <c r="C342" s="4" t="s">
        <v>371</v>
      </c>
      <c r="D342" t="s">
        <v>46</v>
      </c>
      <c r="E342" s="22" t="s">
        <v>372</v>
      </c>
      <c r="F342" s="23" t="s">
        <v>78</v>
      </c>
      <c r="G342" s="24">
        <v>180</v>
      </c>
      <c r="H342" s="23">
        <v>0</v>
      </c>
      <c r="I342" s="23">
        <f>ROUND(G342*H342,6)</f>
        <v>0</v>
      </c>
      <c r="L342" s="25">
        <v>0</v>
      </c>
      <c r="M342" s="20">
        <f>ROUND(ROUND(L342,2)*ROUND(G342,3),2)</f>
        <v>0</v>
      </c>
      <c r="N342" s="23" t="s">
        <v>57</v>
      </c>
      <c r="O342">
        <f>(M342*21)/100</f>
        <v>0</v>
      </c>
      <c r="P342" t="s">
        <v>50</v>
      </c>
    </row>
    <row r="343" spans="1:16" ht="12.75" customHeight="1" x14ac:dyDescent="0.2">
      <c r="A343" s="26" t="s">
        <v>51</v>
      </c>
      <c r="E343" s="27" t="s">
        <v>372</v>
      </c>
    </row>
    <row r="344" spans="1:16" ht="12.75" customHeight="1" x14ac:dyDescent="0.2">
      <c r="A344" s="26" t="s">
        <v>52</v>
      </c>
      <c r="E344" s="28" t="s">
        <v>46</v>
      </c>
    </row>
    <row r="345" spans="1:16" ht="12.75" customHeight="1" x14ac:dyDescent="0.2">
      <c r="E345" s="27" t="s">
        <v>46</v>
      </c>
    </row>
    <row r="346" spans="1:16" ht="12.75" customHeight="1" x14ac:dyDescent="0.2">
      <c r="A346" t="s">
        <v>43</v>
      </c>
      <c r="B346" s="4" t="s">
        <v>373</v>
      </c>
      <c r="C346" s="4" t="s">
        <v>374</v>
      </c>
      <c r="D346" t="s">
        <v>46</v>
      </c>
      <c r="E346" s="22" t="s">
        <v>375</v>
      </c>
      <c r="F346" s="23" t="s">
        <v>78</v>
      </c>
      <c r="G346" s="24">
        <v>40</v>
      </c>
      <c r="H346" s="23">
        <v>0</v>
      </c>
      <c r="I346" s="23">
        <f>ROUND(G346*H346,6)</f>
        <v>0</v>
      </c>
      <c r="L346" s="25">
        <v>0</v>
      </c>
      <c r="M346" s="20">
        <f>ROUND(ROUND(L346,2)*ROUND(G346,3),2)</f>
        <v>0</v>
      </c>
      <c r="N346" s="23" t="s">
        <v>57</v>
      </c>
      <c r="O346">
        <f>(M346*21)/100</f>
        <v>0</v>
      </c>
      <c r="P346" t="s">
        <v>50</v>
      </c>
    </row>
    <row r="347" spans="1:16" ht="12.75" customHeight="1" x14ac:dyDescent="0.2">
      <c r="A347" s="26" t="s">
        <v>51</v>
      </c>
      <c r="E347" s="27" t="s">
        <v>375</v>
      </c>
    </row>
    <row r="348" spans="1:16" ht="12.75" customHeight="1" x14ac:dyDescent="0.2">
      <c r="A348" s="26" t="s">
        <v>52</v>
      </c>
      <c r="E348" s="28" t="s">
        <v>46</v>
      </c>
    </row>
    <row r="349" spans="1:16" ht="12.75" customHeight="1" x14ac:dyDescent="0.2">
      <c r="E349" s="27" t="s">
        <v>46</v>
      </c>
    </row>
    <row r="350" spans="1:16" ht="12.75" customHeight="1" x14ac:dyDescent="0.2">
      <c r="A350" t="s">
        <v>43</v>
      </c>
      <c r="B350" s="4" t="s">
        <v>376</v>
      </c>
      <c r="C350" s="4" t="s">
        <v>377</v>
      </c>
      <c r="D350" t="s">
        <v>46</v>
      </c>
      <c r="E350" s="22" t="s">
        <v>378</v>
      </c>
      <c r="F350" s="23" t="s">
        <v>78</v>
      </c>
      <c r="G350" s="24">
        <v>6</v>
      </c>
      <c r="H350" s="23">
        <v>0</v>
      </c>
      <c r="I350" s="23">
        <f>ROUND(G350*H350,6)</f>
        <v>0</v>
      </c>
      <c r="L350" s="25">
        <v>0</v>
      </c>
      <c r="M350" s="20">
        <f>ROUND(ROUND(L350,2)*ROUND(G350,3),2)</f>
        <v>0</v>
      </c>
      <c r="N350" s="23" t="s">
        <v>57</v>
      </c>
      <c r="O350">
        <f>(M350*21)/100</f>
        <v>0</v>
      </c>
      <c r="P350" t="s">
        <v>50</v>
      </c>
    </row>
    <row r="351" spans="1:16" ht="12.75" customHeight="1" x14ac:dyDescent="0.2">
      <c r="A351" s="26" t="s">
        <v>51</v>
      </c>
      <c r="E351" s="27" t="s">
        <v>378</v>
      </c>
    </row>
    <row r="352" spans="1:16" ht="12.75" customHeight="1" x14ac:dyDescent="0.2">
      <c r="A352" s="26" t="s">
        <v>52</v>
      </c>
      <c r="E352" s="28" t="s">
        <v>46</v>
      </c>
    </row>
    <row r="353" spans="1:16" ht="12.75" customHeight="1" x14ac:dyDescent="0.2">
      <c r="E353" s="27" t="s">
        <v>46</v>
      </c>
    </row>
    <row r="354" spans="1:16" ht="12.75" customHeight="1" x14ac:dyDescent="0.2">
      <c r="A354" t="s">
        <v>43</v>
      </c>
      <c r="B354" s="4" t="s">
        <v>379</v>
      </c>
      <c r="C354" s="4" t="s">
        <v>380</v>
      </c>
      <c r="D354" t="s">
        <v>46</v>
      </c>
      <c r="E354" s="22" t="s">
        <v>381</v>
      </c>
      <c r="F354" s="23" t="s">
        <v>78</v>
      </c>
      <c r="G354" s="24">
        <v>50</v>
      </c>
      <c r="H354" s="23">
        <v>0</v>
      </c>
      <c r="I354" s="23">
        <f>ROUND(G354*H354,6)</f>
        <v>0</v>
      </c>
      <c r="L354" s="25">
        <v>0</v>
      </c>
      <c r="M354" s="20">
        <f>ROUND(ROUND(L354,2)*ROUND(G354,3),2)</f>
        <v>0</v>
      </c>
      <c r="N354" s="23" t="s">
        <v>57</v>
      </c>
      <c r="O354">
        <f>(M354*21)/100</f>
        <v>0</v>
      </c>
      <c r="P354" t="s">
        <v>50</v>
      </c>
    </row>
    <row r="355" spans="1:16" ht="12.75" customHeight="1" x14ac:dyDescent="0.2">
      <c r="A355" s="26" t="s">
        <v>51</v>
      </c>
      <c r="E355" s="27" t="s">
        <v>381</v>
      </c>
    </row>
    <row r="356" spans="1:16" ht="12.75" customHeight="1" x14ac:dyDescent="0.2">
      <c r="A356" s="26" t="s">
        <v>52</v>
      </c>
      <c r="E356" s="28" t="s">
        <v>46</v>
      </c>
    </row>
    <row r="357" spans="1:16" ht="12.75" customHeight="1" x14ac:dyDescent="0.2">
      <c r="E357" s="27" t="s">
        <v>46</v>
      </c>
    </row>
    <row r="358" spans="1:16" ht="12.75" customHeight="1" x14ac:dyDescent="0.2">
      <c r="A358" t="s">
        <v>43</v>
      </c>
      <c r="B358" s="4" t="s">
        <v>382</v>
      </c>
      <c r="C358" s="4" t="s">
        <v>383</v>
      </c>
      <c r="D358" t="s">
        <v>46</v>
      </c>
      <c r="E358" s="22" t="s">
        <v>384</v>
      </c>
      <c r="F358" s="23" t="s">
        <v>189</v>
      </c>
      <c r="G358" s="24">
        <v>80</v>
      </c>
      <c r="H358" s="23">
        <v>0</v>
      </c>
      <c r="I358" s="23">
        <f>ROUND(G358*H358,6)</f>
        <v>0</v>
      </c>
      <c r="L358" s="25">
        <v>0</v>
      </c>
      <c r="M358" s="20">
        <f>ROUND(ROUND(L358,2)*ROUND(G358,3),2)</f>
        <v>0</v>
      </c>
      <c r="N358" s="23" t="s">
        <v>57</v>
      </c>
      <c r="O358">
        <f>(M358*21)/100</f>
        <v>0</v>
      </c>
      <c r="P358" t="s">
        <v>50</v>
      </c>
    </row>
    <row r="359" spans="1:16" ht="12.75" customHeight="1" x14ac:dyDescent="0.2">
      <c r="A359" s="26" t="s">
        <v>51</v>
      </c>
      <c r="E359" s="27" t="s">
        <v>384</v>
      </c>
    </row>
    <row r="360" spans="1:16" ht="12.75" customHeight="1" x14ac:dyDescent="0.2">
      <c r="A360" s="26" t="s">
        <v>52</v>
      </c>
      <c r="E360" s="28" t="s">
        <v>46</v>
      </c>
    </row>
    <row r="361" spans="1:16" ht="12.75" customHeight="1" x14ac:dyDescent="0.2">
      <c r="E361" s="27" t="s">
        <v>46</v>
      </c>
    </row>
    <row r="362" spans="1:16" ht="12.75" customHeight="1" x14ac:dyDescent="0.2">
      <c r="A362" t="s">
        <v>43</v>
      </c>
      <c r="B362" s="4" t="s">
        <v>385</v>
      </c>
      <c r="C362" s="4" t="s">
        <v>386</v>
      </c>
      <c r="D362" t="s">
        <v>46</v>
      </c>
      <c r="E362" s="22" t="s">
        <v>387</v>
      </c>
      <c r="F362" s="23" t="s">
        <v>189</v>
      </c>
      <c r="G362" s="24">
        <v>30</v>
      </c>
      <c r="H362" s="23">
        <v>0</v>
      </c>
      <c r="I362" s="23">
        <f>ROUND(G362*H362,6)</f>
        <v>0</v>
      </c>
      <c r="L362" s="25">
        <v>0</v>
      </c>
      <c r="M362" s="20">
        <f>ROUND(ROUND(L362,2)*ROUND(G362,3),2)</f>
        <v>0</v>
      </c>
      <c r="N362" s="23" t="s">
        <v>57</v>
      </c>
      <c r="O362">
        <f>(M362*21)/100</f>
        <v>0</v>
      </c>
      <c r="P362" t="s">
        <v>50</v>
      </c>
    </row>
    <row r="363" spans="1:16" ht="12.75" customHeight="1" x14ac:dyDescent="0.2">
      <c r="A363" s="26" t="s">
        <v>51</v>
      </c>
      <c r="E363" s="27" t="s">
        <v>387</v>
      </c>
    </row>
    <row r="364" spans="1:16" ht="12.75" customHeight="1" x14ac:dyDescent="0.2">
      <c r="A364" s="26" t="s">
        <v>52</v>
      </c>
      <c r="E364" s="28" t="s">
        <v>46</v>
      </c>
    </row>
    <row r="365" spans="1:16" ht="12.75" customHeight="1" x14ac:dyDescent="0.2">
      <c r="E365" s="27" t="s">
        <v>46</v>
      </c>
    </row>
    <row r="366" spans="1:16" ht="12.75" customHeight="1" x14ac:dyDescent="0.2">
      <c r="A366" t="s">
        <v>43</v>
      </c>
      <c r="B366" s="4" t="s">
        <v>388</v>
      </c>
      <c r="C366" s="4" t="s">
        <v>389</v>
      </c>
      <c r="D366" t="s">
        <v>46</v>
      </c>
      <c r="E366" s="22" t="s">
        <v>390</v>
      </c>
      <c r="F366" s="23" t="s">
        <v>189</v>
      </c>
      <c r="G366" s="24">
        <v>6</v>
      </c>
      <c r="H366" s="23">
        <v>0</v>
      </c>
      <c r="I366" s="23">
        <f>ROUND(G366*H366,6)</f>
        <v>0</v>
      </c>
      <c r="L366" s="25">
        <v>0</v>
      </c>
      <c r="M366" s="20">
        <f>ROUND(ROUND(L366,2)*ROUND(G366,3),2)</f>
        <v>0</v>
      </c>
      <c r="N366" s="23" t="s">
        <v>57</v>
      </c>
      <c r="O366">
        <f>(M366*21)/100</f>
        <v>0</v>
      </c>
      <c r="P366" t="s">
        <v>50</v>
      </c>
    </row>
    <row r="367" spans="1:16" ht="12.75" customHeight="1" x14ac:dyDescent="0.2">
      <c r="A367" s="26" t="s">
        <v>51</v>
      </c>
      <c r="E367" s="27" t="s">
        <v>390</v>
      </c>
    </row>
    <row r="368" spans="1:16" ht="12.75" customHeight="1" x14ac:dyDescent="0.2">
      <c r="A368" s="26" t="s">
        <v>52</v>
      </c>
      <c r="E368" s="28" t="s">
        <v>46</v>
      </c>
    </row>
    <row r="369" spans="1:16" ht="12.75" customHeight="1" x14ac:dyDescent="0.2">
      <c r="E369" s="27" t="s">
        <v>46</v>
      </c>
    </row>
    <row r="370" spans="1:16" ht="12.75" customHeight="1" x14ac:dyDescent="0.2">
      <c r="A370" t="s">
        <v>43</v>
      </c>
      <c r="B370" s="4" t="s">
        <v>391</v>
      </c>
      <c r="C370" s="4" t="s">
        <v>392</v>
      </c>
      <c r="D370" t="s">
        <v>46</v>
      </c>
      <c r="E370" s="22" t="s">
        <v>393</v>
      </c>
      <c r="F370" s="23" t="s">
        <v>78</v>
      </c>
      <c r="G370" s="24">
        <v>700</v>
      </c>
      <c r="H370" s="23">
        <v>0</v>
      </c>
      <c r="I370" s="23">
        <f>ROUND(G370*H370,6)</f>
        <v>0</v>
      </c>
      <c r="L370" s="25">
        <v>0</v>
      </c>
      <c r="M370" s="20">
        <f>ROUND(ROUND(L370,2)*ROUND(G370,3),2)</f>
        <v>0</v>
      </c>
      <c r="N370" s="23" t="s">
        <v>57</v>
      </c>
      <c r="O370">
        <f>(M370*21)/100</f>
        <v>0</v>
      </c>
      <c r="P370" t="s">
        <v>50</v>
      </c>
    </row>
    <row r="371" spans="1:16" ht="12.75" customHeight="1" x14ac:dyDescent="0.2">
      <c r="A371" s="26" t="s">
        <v>51</v>
      </c>
      <c r="E371" s="27" t="s">
        <v>393</v>
      </c>
    </row>
    <row r="372" spans="1:16" ht="12.75" customHeight="1" x14ac:dyDescent="0.2">
      <c r="A372" s="26" t="s">
        <v>52</v>
      </c>
      <c r="E372" s="28" t="s">
        <v>46</v>
      </c>
    </row>
    <row r="373" spans="1:16" ht="12.75" customHeight="1" x14ac:dyDescent="0.2">
      <c r="E373" s="27" t="s">
        <v>46</v>
      </c>
    </row>
    <row r="374" spans="1:16" ht="12.75" customHeight="1" x14ac:dyDescent="0.2">
      <c r="A374" t="s">
        <v>43</v>
      </c>
      <c r="B374" s="4" t="s">
        <v>394</v>
      </c>
      <c r="C374" s="4" t="s">
        <v>395</v>
      </c>
      <c r="D374" t="s">
        <v>46</v>
      </c>
      <c r="E374" s="22" t="s">
        <v>396</v>
      </c>
      <c r="F374" s="23" t="s">
        <v>189</v>
      </c>
      <c r="G374" s="24">
        <v>16</v>
      </c>
      <c r="H374" s="23">
        <v>0</v>
      </c>
      <c r="I374" s="23">
        <f>ROUND(G374*H374,6)</f>
        <v>0</v>
      </c>
      <c r="L374" s="25">
        <v>0</v>
      </c>
      <c r="M374" s="20">
        <f>ROUND(ROUND(L374,2)*ROUND(G374,3),2)</f>
        <v>0</v>
      </c>
      <c r="N374" s="23" t="s">
        <v>57</v>
      </c>
      <c r="O374">
        <f>(M374*21)/100</f>
        <v>0</v>
      </c>
      <c r="P374" t="s">
        <v>50</v>
      </c>
    </row>
    <row r="375" spans="1:16" ht="12.75" customHeight="1" x14ac:dyDescent="0.2">
      <c r="A375" s="26" t="s">
        <v>51</v>
      </c>
      <c r="E375" s="27" t="s">
        <v>396</v>
      </c>
    </row>
    <row r="376" spans="1:16" ht="12.75" customHeight="1" x14ac:dyDescent="0.2">
      <c r="A376" s="26" t="s">
        <v>52</v>
      </c>
      <c r="E376" s="28" t="s">
        <v>46</v>
      </c>
    </row>
    <row r="377" spans="1:16" ht="12.75" customHeight="1" x14ac:dyDescent="0.2">
      <c r="E377" s="27" t="s">
        <v>46</v>
      </c>
    </row>
    <row r="378" spans="1:16" ht="12.75" customHeight="1" x14ac:dyDescent="0.2">
      <c r="A378" t="s">
        <v>43</v>
      </c>
      <c r="B378" s="4" t="s">
        <v>41</v>
      </c>
      <c r="C378" s="4" t="s">
        <v>397</v>
      </c>
      <c r="D378" t="s">
        <v>46</v>
      </c>
      <c r="E378" s="22" t="s">
        <v>398</v>
      </c>
      <c r="F378" s="23" t="s">
        <v>189</v>
      </c>
      <c r="G378" s="24">
        <v>10</v>
      </c>
      <c r="H378" s="23">
        <v>0</v>
      </c>
      <c r="I378" s="23">
        <f>ROUND(G378*H378,6)</f>
        <v>0</v>
      </c>
      <c r="L378" s="25">
        <v>0</v>
      </c>
      <c r="M378" s="20">
        <f>ROUND(ROUND(L378,2)*ROUND(G378,3),2)</f>
        <v>0</v>
      </c>
      <c r="N378" s="23" t="s">
        <v>57</v>
      </c>
      <c r="O378">
        <f>(M378*21)/100</f>
        <v>0</v>
      </c>
      <c r="P378" t="s">
        <v>50</v>
      </c>
    </row>
    <row r="379" spans="1:16" ht="12.75" customHeight="1" x14ac:dyDescent="0.2">
      <c r="A379" s="26" t="s">
        <v>51</v>
      </c>
      <c r="E379" s="27" t="s">
        <v>398</v>
      </c>
    </row>
    <row r="380" spans="1:16" ht="12.75" customHeight="1" x14ac:dyDescent="0.2">
      <c r="A380" s="26" t="s">
        <v>52</v>
      </c>
      <c r="E380" s="28" t="s">
        <v>46</v>
      </c>
    </row>
    <row r="381" spans="1:16" ht="12.75" customHeight="1" x14ac:dyDescent="0.2">
      <c r="E381" s="27" t="s">
        <v>46</v>
      </c>
    </row>
    <row r="382" spans="1:16" ht="12.75" customHeight="1" x14ac:dyDescent="0.2">
      <c r="A382" t="s">
        <v>43</v>
      </c>
      <c r="B382" s="4" t="s">
        <v>399</v>
      </c>
      <c r="C382" s="4" t="s">
        <v>400</v>
      </c>
      <c r="D382" t="s">
        <v>46</v>
      </c>
      <c r="E382" s="22" t="s">
        <v>401</v>
      </c>
      <c r="F382" s="23" t="s">
        <v>189</v>
      </c>
      <c r="G382" s="24">
        <v>3</v>
      </c>
      <c r="H382" s="23">
        <v>0</v>
      </c>
      <c r="I382" s="23">
        <f>ROUND(G382*H382,6)</f>
        <v>0</v>
      </c>
      <c r="L382" s="25">
        <v>0</v>
      </c>
      <c r="M382" s="20">
        <f>ROUND(ROUND(L382,2)*ROUND(G382,3),2)</f>
        <v>0</v>
      </c>
      <c r="N382" s="23" t="s">
        <v>57</v>
      </c>
      <c r="O382">
        <f>(M382*21)/100</f>
        <v>0</v>
      </c>
      <c r="P382" t="s">
        <v>50</v>
      </c>
    </row>
    <row r="383" spans="1:16" ht="12.75" customHeight="1" x14ac:dyDescent="0.2">
      <c r="A383" s="26" t="s">
        <v>51</v>
      </c>
      <c r="E383" s="27" t="s">
        <v>401</v>
      </c>
    </row>
    <row r="384" spans="1:16" ht="12.75" customHeight="1" x14ac:dyDescent="0.2">
      <c r="A384" s="26" t="s">
        <v>52</v>
      </c>
      <c r="E384" s="28" t="s">
        <v>46</v>
      </c>
    </row>
    <row r="385" spans="1:16" ht="12.75" customHeight="1" x14ac:dyDescent="0.2">
      <c r="E385" s="27" t="s">
        <v>46</v>
      </c>
    </row>
    <row r="386" spans="1:16" ht="12.75" customHeight="1" x14ac:dyDescent="0.2">
      <c r="A386" t="s">
        <v>43</v>
      </c>
      <c r="B386" s="4" t="s">
        <v>402</v>
      </c>
      <c r="C386" s="4" t="s">
        <v>403</v>
      </c>
      <c r="D386" t="s">
        <v>46</v>
      </c>
      <c r="E386" s="22" t="s">
        <v>404</v>
      </c>
      <c r="F386" s="23" t="s">
        <v>189</v>
      </c>
      <c r="G386" s="24">
        <v>9</v>
      </c>
      <c r="H386" s="23">
        <v>0</v>
      </c>
      <c r="I386" s="23">
        <f>ROUND(G386*H386,6)</f>
        <v>0</v>
      </c>
      <c r="L386" s="25">
        <v>0</v>
      </c>
      <c r="M386" s="20">
        <f>ROUND(ROUND(L386,2)*ROUND(G386,3),2)</f>
        <v>0</v>
      </c>
      <c r="N386" s="23" t="s">
        <v>57</v>
      </c>
      <c r="O386">
        <f>(M386*21)/100</f>
        <v>0</v>
      </c>
      <c r="P386" t="s">
        <v>50</v>
      </c>
    </row>
    <row r="387" spans="1:16" ht="12.75" customHeight="1" x14ac:dyDescent="0.2">
      <c r="A387" s="26" t="s">
        <v>51</v>
      </c>
      <c r="E387" s="27" t="s">
        <v>404</v>
      </c>
    </row>
    <row r="388" spans="1:16" ht="12.75" customHeight="1" x14ac:dyDescent="0.2">
      <c r="A388" s="26" t="s">
        <v>52</v>
      </c>
      <c r="E388" s="28" t="s">
        <v>46</v>
      </c>
    </row>
    <row r="389" spans="1:16" ht="12.75" customHeight="1" x14ac:dyDescent="0.2">
      <c r="E389" s="27" t="s">
        <v>46</v>
      </c>
    </row>
    <row r="390" spans="1:16" ht="12.75" customHeight="1" x14ac:dyDescent="0.2">
      <c r="A390" t="s">
        <v>43</v>
      </c>
      <c r="B390" s="4" t="s">
        <v>280</v>
      </c>
      <c r="C390" s="4" t="s">
        <v>405</v>
      </c>
      <c r="D390" t="s">
        <v>46</v>
      </c>
      <c r="E390" s="22" t="s">
        <v>406</v>
      </c>
      <c r="F390" s="23" t="s">
        <v>189</v>
      </c>
      <c r="G390" s="24">
        <v>2</v>
      </c>
      <c r="H390" s="23">
        <v>0</v>
      </c>
      <c r="I390" s="23">
        <f>ROUND(G390*H390,6)</f>
        <v>0</v>
      </c>
      <c r="L390" s="25">
        <v>0</v>
      </c>
      <c r="M390" s="20">
        <f>ROUND(ROUND(L390,2)*ROUND(G390,3),2)</f>
        <v>0</v>
      </c>
      <c r="N390" s="23" t="s">
        <v>57</v>
      </c>
      <c r="O390">
        <f>(M390*21)/100</f>
        <v>0</v>
      </c>
      <c r="P390" t="s">
        <v>50</v>
      </c>
    </row>
    <row r="391" spans="1:16" ht="12.75" customHeight="1" x14ac:dyDescent="0.2">
      <c r="A391" s="26" t="s">
        <v>51</v>
      </c>
      <c r="E391" s="27" t="s">
        <v>406</v>
      </c>
    </row>
    <row r="392" spans="1:16" ht="12.75" customHeight="1" x14ac:dyDescent="0.2">
      <c r="A392" s="26" t="s">
        <v>52</v>
      </c>
      <c r="E392" s="28" t="s">
        <v>46</v>
      </c>
    </row>
    <row r="393" spans="1:16" ht="12.75" customHeight="1" x14ac:dyDescent="0.2">
      <c r="E393" s="27" t="s">
        <v>46</v>
      </c>
    </row>
    <row r="394" spans="1:16" ht="12.75" customHeight="1" x14ac:dyDescent="0.2">
      <c r="A394" t="s">
        <v>43</v>
      </c>
      <c r="B394" s="4" t="s">
        <v>407</v>
      </c>
      <c r="C394" s="4" t="s">
        <v>408</v>
      </c>
      <c r="D394" t="s">
        <v>46</v>
      </c>
      <c r="E394" s="22" t="s">
        <v>409</v>
      </c>
      <c r="F394" s="23" t="s">
        <v>189</v>
      </c>
      <c r="G394" s="24">
        <v>2</v>
      </c>
      <c r="H394" s="23">
        <v>0</v>
      </c>
      <c r="I394" s="23">
        <f>ROUND(G394*H394,6)</f>
        <v>0</v>
      </c>
      <c r="L394" s="25">
        <v>0</v>
      </c>
      <c r="M394" s="20">
        <f>ROUND(ROUND(L394,2)*ROUND(G394,3),2)</f>
        <v>0</v>
      </c>
      <c r="N394" s="23" t="s">
        <v>57</v>
      </c>
      <c r="O394">
        <f>(M394*21)/100</f>
        <v>0</v>
      </c>
      <c r="P394" t="s">
        <v>50</v>
      </c>
    </row>
    <row r="395" spans="1:16" ht="12.75" customHeight="1" x14ac:dyDescent="0.2">
      <c r="A395" s="26" t="s">
        <v>51</v>
      </c>
      <c r="E395" s="27" t="s">
        <v>409</v>
      </c>
    </row>
    <row r="396" spans="1:16" ht="12.75" customHeight="1" x14ac:dyDescent="0.2">
      <c r="A396" s="26" t="s">
        <v>52</v>
      </c>
      <c r="E396" s="28" t="s">
        <v>46</v>
      </c>
    </row>
    <row r="397" spans="1:16" ht="12.75" customHeight="1" x14ac:dyDescent="0.2">
      <c r="E397" s="27" t="s">
        <v>46</v>
      </c>
    </row>
    <row r="398" spans="1:16" ht="12.75" customHeight="1" x14ac:dyDescent="0.2">
      <c r="A398" t="s">
        <v>43</v>
      </c>
      <c r="B398" s="4" t="s">
        <v>410</v>
      </c>
      <c r="C398" s="4" t="s">
        <v>411</v>
      </c>
      <c r="D398" t="s">
        <v>46</v>
      </c>
      <c r="E398" s="22" t="s">
        <v>412</v>
      </c>
      <c r="F398" s="23" t="s">
        <v>189</v>
      </c>
      <c r="G398" s="24">
        <v>25</v>
      </c>
      <c r="H398" s="23">
        <v>0</v>
      </c>
      <c r="I398" s="23">
        <f>ROUND(G398*H398,6)</f>
        <v>0</v>
      </c>
      <c r="L398" s="25">
        <v>0</v>
      </c>
      <c r="M398" s="20">
        <f>ROUND(ROUND(L398,2)*ROUND(G398,3),2)</f>
        <v>0</v>
      </c>
      <c r="N398" s="23" t="s">
        <v>57</v>
      </c>
      <c r="O398">
        <f>(M398*21)/100</f>
        <v>0</v>
      </c>
      <c r="P398" t="s">
        <v>50</v>
      </c>
    </row>
    <row r="399" spans="1:16" ht="12.75" customHeight="1" x14ac:dyDescent="0.2">
      <c r="A399" s="26" t="s">
        <v>51</v>
      </c>
      <c r="E399" s="27" t="s">
        <v>412</v>
      </c>
    </row>
    <row r="400" spans="1:16" ht="12.75" customHeight="1" x14ac:dyDescent="0.2">
      <c r="A400" s="26" t="s">
        <v>52</v>
      </c>
      <c r="E400" s="28" t="s">
        <v>46</v>
      </c>
    </row>
    <row r="401" spans="1:16" ht="12.75" customHeight="1" x14ac:dyDescent="0.2">
      <c r="E401" s="27" t="s">
        <v>46</v>
      </c>
    </row>
    <row r="402" spans="1:16" ht="12.75" customHeight="1" x14ac:dyDescent="0.2">
      <c r="A402" t="s">
        <v>43</v>
      </c>
      <c r="B402" s="4" t="s">
        <v>413</v>
      </c>
      <c r="C402" s="4" t="s">
        <v>414</v>
      </c>
      <c r="D402" t="s">
        <v>46</v>
      </c>
      <c r="E402" s="22" t="s">
        <v>415</v>
      </c>
      <c r="F402" s="23" t="s">
        <v>78</v>
      </c>
      <c r="G402" s="24">
        <v>60</v>
      </c>
      <c r="H402" s="23">
        <v>0</v>
      </c>
      <c r="I402" s="23">
        <f>ROUND(G402*H402,6)</f>
        <v>0</v>
      </c>
      <c r="L402" s="25">
        <v>0</v>
      </c>
      <c r="M402" s="20">
        <f>ROUND(ROUND(L402,2)*ROUND(G402,3),2)</f>
        <v>0</v>
      </c>
      <c r="N402" s="23" t="s">
        <v>57</v>
      </c>
      <c r="O402">
        <f>(M402*21)/100</f>
        <v>0</v>
      </c>
      <c r="P402" t="s">
        <v>50</v>
      </c>
    </row>
    <row r="403" spans="1:16" ht="12.75" customHeight="1" x14ac:dyDescent="0.2">
      <c r="A403" s="26" t="s">
        <v>51</v>
      </c>
      <c r="E403" s="27" t="s">
        <v>415</v>
      </c>
    </row>
    <row r="404" spans="1:16" ht="12.75" customHeight="1" x14ac:dyDescent="0.2">
      <c r="A404" s="26" t="s">
        <v>52</v>
      </c>
      <c r="E404" s="28" t="s">
        <v>46</v>
      </c>
    </row>
    <row r="405" spans="1:16" ht="12.75" customHeight="1" x14ac:dyDescent="0.2">
      <c r="E405" s="27" t="s">
        <v>46</v>
      </c>
    </row>
    <row r="406" spans="1:16" ht="12.75" customHeight="1" x14ac:dyDescent="0.2">
      <c r="A406" t="s">
        <v>43</v>
      </c>
      <c r="B406" s="4" t="s">
        <v>416</v>
      </c>
      <c r="C406" s="4" t="s">
        <v>417</v>
      </c>
      <c r="D406" t="s">
        <v>46</v>
      </c>
      <c r="E406" s="22" t="s">
        <v>418</v>
      </c>
      <c r="F406" s="23" t="s">
        <v>78</v>
      </c>
      <c r="G406" s="24">
        <v>20</v>
      </c>
      <c r="H406" s="23">
        <v>0</v>
      </c>
      <c r="I406" s="23">
        <f>ROUND(G406*H406,6)</f>
        <v>0</v>
      </c>
      <c r="L406" s="25">
        <v>0</v>
      </c>
      <c r="M406" s="20">
        <f>ROUND(ROUND(L406,2)*ROUND(G406,3),2)</f>
        <v>0</v>
      </c>
      <c r="N406" s="23" t="s">
        <v>57</v>
      </c>
      <c r="O406">
        <f>(M406*21)/100</f>
        <v>0</v>
      </c>
      <c r="P406" t="s">
        <v>50</v>
      </c>
    </row>
    <row r="407" spans="1:16" ht="12.75" customHeight="1" x14ac:dyDescent="0.2">
      <c r="A407" s="26" t="s">
        <v>51</v>
      </c>
      <c r="E407" s="27" t="s">
        <v>418</v>
      </c>
    </row>
    <row r="408" spans="1:16" ht="12.75" customHeight="1" x14ac:dyDescent="0.2">
      <c r="A408" s="26" t="s">
        <v>52</v>
      </c>
      <c r="E408" s="28" t="s">
        <v>46</v>
      </c>
    </row>
    <row r="409" spans="1:16" ht="12.75" customHeight="1" x14ac:dyDescent="0.2">
      <c r="E409" s="27" t="s">
        <v>46</v>
      </c>
    </row>
    <row r="410" spans="1:16" ht="12.75" customHeight="1" x14ac:dyDescent="0.2">
      <c r="A410" t="s">
        <v>43</v>
      </c>
      <c r="B410" s="4" t="s">
        <v>419</v>
      </c>
      <c r="C410" s="4" t="s">
        <v>420</v>
      </c>
      <c r="D410" t="s">
        <v>46</v>
      </c>
      <c r="E410" s="22" t="s">
        <v>421</v>
      </c>
      <c r="F410" s="23" t="s">
        <v>78</v>
      </c>
      <c r="G410" s="24">
        <v>20</v>
      </c>
      <c r="H410" s="23">
        <v>0</v>
      </c>
      <c r="I410" s="23">
        <f>ROUND(G410*H410,6)</f>
        <v>0</v>
      </c>
      <c r="L410" s="25">
        <v>0</v>
      </c>
      <c r="M410" s="20">
        <f>ROUND(ROUND(L410,2)*ROUND(G410,3),2)</f>
        <v>0</v>
      </c>
      <c r="N410" s="23" t="s">
        <v>57</v>
      </c>
      <c r="O410">
        <f>(M410*21)/100</f>
        <v>0</v>
      </c>
      <c r="P410" t="s">
        <v>50</v>
      </c>
    </row>
    <row r="411" spans="1:16" ht="12.75" customHeight="1" x14ac:dyDescent="0.2">
      <c r="A411" s="26" t="s">
        <v>51</v>
      </c>
      <c r="E411" s="27" t="s">
        <v>421</v>
      </c>
    </row>
    <row r="412" spans="1:16" ht="12.75" customHeight="1" x14ac:dyDescent="0.2">
      <c r="A412" s="26" t="s">
        <v>52</v>
      </c>
      <c r="E412" s="28" t="s">
        <v>46</v>
      </c>
    </row>
    <row r="413" spans="1:16" ht="12.75" customHeight="1" x14ac:dyDescent="0.2">
      <c r="E413" s="27" t="s">
        <v>46</v>
      </c>
    </row>
    <row r="414" spans="1:16" ht="12.75" customHeight="1" x14ac:dyDescent="0.2">
      <c r="A414" t="s">
        <v>43</v>
      </c>
      <c r="B414" s="4" t="s">
        <v>422</v>
      </c>
      <c r="C414" s="4" t="s">
        <v>423</v>
      </c>
      <c r="D414" t="s">
        <v>46</v>
      </c>
      <c r="E414" s="22" t="s">
        <v>424</v>
      </c>
      <c r="F414" s="23" t="s">
        <v>78</v>
      </c>
      <c r="G414" s="24">
        <v>30</v>
      </c>
      <c r="H414" s="23">
        <v>0</v>
      </c>
      <c r="I414" s="23">
        <f>ROUND(G414*H414,6)</f>
        <v>0</v>
      </c>
      <c r="L414" s="25">
        <v>0</v>
      </c>
      <c r="M414" s="20">
        <f>ROUND(ROUND(L414,2)*ROUND(G414,3),2)</f>
        <v>0</v>
      </c>
      <c r="N414" s="23" t="s">
        <v>57</v>
      </c>
      <c r="O414">
        <f>(M414*21)/100</f>
        <v>0</v>
      </c>
      <c r="P414" t="s">
        <v>50</v>
      </c>
    </row>
    <row r="415" spans="1:16" ht="12.75" customHeight="1" x14ac:dyDescent="0.2">
      <c r="A415" s="26" t="s">
        <v>51</v>
      </c>
      <c r="E415" s="27" t="s">
        <v>424</v>
      </c>
    </row>
    <row r="416" spans="1:16" ht="12.75" customHeight="1" x14ac:dyDescent="0.2">
      <c r="A416" s="26" t="s">
        <v>52</v>
      </c>
      <c r="E416" s="28" t="s">
        <v>46</v>
      </c>
    </row>
    <row r="417" spans="1:16" ht="12.75" customHeight="1" x14ac:dyDescent="0.2">
      <c r="E417" s="27" t="s">
        <v>46</v>
      </c>
    </row>
    <row r="418" spans="1:16" ht="12.75" customHeight="1" x14ac:dyDescent="0.2">
      <c r="A418" t="s">
        <v>43</v>
      </c>
      <c r="B418" s="4" t="s">
        <v>425</v>
      </c>
      <c r="C418" s="4" t="s">
        <v>426</v>
      </c>
      <c r="D418" t="s">
        <v>46</v>
      </c>
      <c r="E418" s="22" t="s">
        <v>427</v>
      </c>
      <c r="F418" s="23" t="s">
        <v>339</v>
      </c>
      <c r="G418" s="24">
        <v>1</v>
      </c>
      <c r="H418" s="23">
        <v>0</v>
      </c>
      <c r="I418" s="23">
        <f>ROUND(G418*H418,6)</f>
        <v>0</v>
      </c>
      <c r="L418" s="25">
        <v>0</v>
      </c>
      <c r="M418" s="20">
        <f>ROUND(ROUND(L418,2)*ROUND(G418,3),2)</f>
        <v>0</v>
      </c>
      <c r="N418" s="23" t="s">
        <v>57</v>
      </c>
      <c r="O418">
        <f>(M418*21)/100</f>
        <v>0</v>
      </c>
      <c r="P418" t="s">
        <v>50</v>
      </c>
    </row>
    <row r="419" spans="1:16" ht="12.75" customHeight="1" x14ac:dyDescent="0.2">
      <c r="A419" s="26" t="s">
        <v>51</v>
      </c>
      <c r="E419" s="27" t="s">
        <v>427</v>
      </c>
    </row>
    <row r="420" spans="1:16" ht="12.75" customHeight="1" x14ac:dyDescent="0.2">
      <c r="A420" s="26" t="s">
        <v>52</v>
      </c>
      <c r="E420" s="28" t="s">
        <v>46</v>
      </c>
    </row>
    <row r="421" spans="1:16" ht="12.75" customHeight="1" x14ac:dyDescent="0.2">
      <c r="E421" s="27" t="s">
        <v>46</v>
      </c>
    </row>
    <row r="422" spans="1:16" ht="12.75" customHeight="1" x14ac:dyDescent="0.2">
      <c r="A422" t="s">
        <v>43</v>
      </c>
      <c r="B422" s="4" t="s">
        <v>428</v>
      </c>
      <c r="C422" s="4" t="s">
        <v>429</v>
      </c>
      <c r="D422" t="s">
        <v>46</v>
      </c>
      <c r="E422" s="22" t="s">
        <v>430</v>
      </c>
      <c r="F422" s="23" t="s">
        <v>339</v>
      </c>
      <c r="G422" s="24">
        <v>1</v>
      </c>
      <c r="H422" s="23">
        <v>0</v>
      </c>
      <c r="I422" s="23">
        <f>ROUND(G422*H422,6)</f>
        <v>0</v>
      </c>
      <c r="L422" s="25">
        <v>0</v>
      </c>
      <c r="M422" s="20">
        <f>ROUND(ROUND(L422,2)*ROUND(G422,3),2)</f>
        <v>0</v>
      </c>
      <c r="N422" s="23" t="s">
        <v>57</v>
      </c>
      <c r="O422">
        <f>(M422*21)/100</f>
        <v>0</v>
      </c>
      <c r="P422" t="s">
        <v>50</v>
      </c>
    </row>
    <row r="423" spans="1:16" ht="12.75" customHeight="1" x14ac:dyDescent="0.2">
      <c r="A423" s="26" t="s">
        <v>51</v>
      </c>
      <c r="E423" s="27" t="s">
        <v>430</v>
      </c>
    </row>
    <row r="424" spans="1:16" ht="12.75" customHeight="1" x14ac:dyDescent="0.2">
      <c r="A424" s="26" t="s">
        <v>52</v>
      </c>
      <c r="E424" s="28" t="s">
        <v>46</v>
      </c>
    </row>
    <row r="425" spans="1:16" ht="12.75" customHeight="1" x14ac:dyDescent="0.2">
      <c r="E425" s="27" t="s">
        <v>46</v>
      </c>
    </row>
    <row r="426" spans="1:16" ht="12.75" customHeight="1" x14ac:dyDescent="0.2">
      <c r="A426" t="s">
        <v>43</v>
      </c>
      <c r="B426" s="4" t="s">
        <v>431</v>
      </c>
      <c r="C426" s="4" t="s">
        <v>432</v>
      </c>
      <c r="D426" t="s">
        <v>46</v>
      </c>
      <c r="E426" s="22" t="s">
        <v>433</v>
      </c>
      <c r="F426" s="23" t="s">
        <v>78</v>
      </c>
      <c r="G426" s="24">
        <v>7</v>
      </c>
      <c r="H426" s="23">
        <v>0</v>
      </c>
      <c r="I426" s="23">
        <f>ROUND(G426*H426,6)</f>
        <v>0</v>
      </c>
      <c r="L426" s="25">
        <v>0</v>
      </c>
      <c r="M426" s="20">
        <f>ROUND(ROUND(L426,2)*ROUND(G426,3),2)</f>
        <v>0</v>
      </c>
      <c r="N426" s="23" t="s">
        <v>57</v>
      </c>
      <c r="O426">
        <f>(M426*21)/100</f>
        <v>0</v>
      </c>
      <c r="P426" t="s">
        <v>50</v>
      </c>
    </row>
    <row r="427" spans="1:16" ht="12.75" customHeight="1" x14ac:dyDescent="0.2">
      <c r="A427" s="26" t="s">
        <v>51</v>
      </c>
      <c r="E427" s="27" t="s">
        <v>433</v>
      </c>
    </row>
    <row r="428" spans="1:16" ht="12.75" customHeight="1" x14ac:dyDescent="0.2">
      <c r="A428" s="26" t="s">
        <v>52</v>
      </c>
      <c r="E428" s="28" t="s">
        <v>46</v>
      </c>
    </row>
    <row r="429" spans="1:16" ht="12.75" customHeight="1" x14ac:dyDescent="0.2">
      <c r="E429" s="27" t="s">
        <v>46</v>
      </c>
    </row>
    <row r="430" spans="1:16" ht="12.75" customHeight="1" x14ac:dyDescent="0.2">
      <c r="A430" t="s">
        <v>43</v>
      </c>
      <c r="B430" s="4" t="s">
        <v>434</v>
      </c>
      <c r="C430" s="4" t="s">
        <v>435</v>
      </c>
      <c r="D430" t="s">
        <v>46</v>
      </c>
      <c r="E430" s="22" t="s">
        <v>436</v>
      </c>
      <c r="F430" s="23" t="s">
        <v>78</v>
      </c>
      <c r="G430" s="24">
        <v>7</v>
      </c>
      <c r="H430" s="23">
        <v>0</v>
      </c>
      <c r="I430" s="23">
        <f>ROUND(G430*H430,6)</f>
        <v>0</v>
      </c>
      <c r="L430" s="25">
        <v>0</v>
      </c>
      <c r="M430" s="20">
        <f>ROUND(ROUND(L430,2)*ROUND(G430,3),2)</f>
        <v>0</v>
      </c>
      <c r="N430" s="23" t="s">
        <v>57</v>
      </c>
      <c r="O430">
        <f>(M430*21)/100</f>
        <v>0</v>
      </c>
      <c r="P430" t="s">
        <v>50</v>
      </c>
    </row>
    <row r="431" spans="1:16" ht="12.75" customHeight="1" x14ac:dyDescent="0.2">
      <c r="A431" s="26" t="s">
        <v>51</v>
      </c>
      <c r="E431" s="27" t="s">
        <v>436</v>
      </c>
    </row>
    <row r="432" spans="1:16" ht="12.75" customHeight="1" x14ac:dyDescent="0.2">
      <c r="A432" s="26" t="s">
        <v>52</v>
      </c>
      <c r="E432" s="28" t="s">
        <v>46</v>
      </c>
    </row>
    <row r="433" spans="1:16" ht="12.75" customHeight="1" x14ac:dyDescent="0.2">
      <c r="E433" s="27" t="s">
        <v>46</v>
      </c>
    </row>
    <row r="434" spans="1:16" ht="12.75" customHeight="1" x14ac:dyDescent="0.2">
      <c r="A434" t="s">
        <v>43</v>
      </c>
      <c r="B434" s="4" t="s">
        <v>437</v>
      </c>
      <c r="C434" s="4" t="s">
        <v>438</v>
      </c>
      <c r="D434" t="s">
        <v>46</v>
      </c>
      <c r="E434" s="22" t="s">
        <v>439</v>
      </c>
      <c r="F434" s="23" t="s">
        <v>189</v>
      </c>
      <c r="G434" s="24">
        <v>2</v>
      </c>
      <c r="H434" s="23">
        <v>0</v>
      </c>
      <c r="I434" s="23">
        <f>ROUND(G434*H434,6)</f>
        <v>0</v>
      </c>
      <c r="L434" s="25">
        <v>0</v>
      </c>
      <c r="M434" s="20">
        <f>ROUND(ROUND(L434,2)*ROUND(G434,3),2)</f>
        <v>0</v>
      </c>
      <c r="N434" s="23" t="s">
        <v>57</v>
      </c>
      <c r="O434">
        <f>(M434*21)/100</f>
        <v>0</v>
      </c>
      <c r="P434" t="s">
        <v>50</v>
      </c>
    </row>
    <row r="435" spans="1:16" ht="12.75" customHeight="1" x14ac:dyDescent="0.2">
      <c r="A435" s="26" t="s">
        <v>51</v>
      </c>
      <c r="E435" s="27" t="s">
        <v>439</v>
      </c>
    </row>
    <row r="436" spans="1:16" ht="12.75" customHeight="1" x14ac:dyDescent="0.2">
      <c r="A436" s="26" t="s">
        <v>52</v>
      </c>
      <c r="E436" s="28" t="s">
        <v>46</v>
      </c>
    </row>
    <row r="437" spans="1:16" ht="12.75" customHeight="1" x14ac:dyDescent="0.2">
      <c r="E437" s="27" t="s">
        <v>46</v>
      </c>
    </row>
    <row r="438" spans="1:16" ht="12.75" customHeight="1" x14ac:dyDescent="0.2">
      <c r="A438" t="s">
        <v>43</v>
      </c>
      <c r="B438" s="4" t="s">
        <v>440</v>
      </c>
      <c r="C438" s="4" t="s">
        <v>441</v>
      </c>
      <c r="D438" t="s">
        <v>46</v>
      </c>
      <c r="E438" s="22" t="s">
        <v>442</v>
      </c>
      <c r="F438" s="23" t="s">
        <v>189</v>
      </c>
      <c r="G438" s="24">
        <v>1</v>
      </c>
      <c r="H438" s="23">
        <v>0</v>
      </c>
      <c r="I438" s="23">
        <f>ROUND(G438*H438,6)</f>
        <v>0</v>
      </c>
      <c r="L438" s="25">
        <v>0</v>
      </c>
      <c r="M438" s="20">
        <f>ROUND(ROUND(L438,2)*ROUND(G438,3),2)</f>
        <v>0</v>
      </c>
      <c r="N438" s="23" t="s">
        <v>57</v>
      </c>
      <c r="O438">
        <f>(M438*21)/100</f>
        <v>0</v>
      </c>
      <c r="P438" t="s">
        <v>50</v>
      </c>
    </row>
    <row r="439" spans="1:16" ht="12.75" customHeight="1" x14ac:dyDescent="0.2">
      <c r="A439" s="26" t="s">
        <v>51</v>
      </c>
      <c r="E439" s="27" t="s">
        <v>442</v>
      </c>
    </row>
    <row r="440" spans="1:16" ht="12.75" customHeight="1" x14ac:dyDescent="0.2">
      <c r="A440" s="26" t="s">
        <v>52</v>
      </c>
      <c r="E440" s="28" t="s">
        <v>46</v>
      </c>
    </row>
    <row r="441" spans="1:16" ht="12.75" customHeight="1" x14ac:dyDescent="0.2">
      <c r="E441" s="27" t="s">
        <v>46</v>
      </c>
    </row>
    <row r="442" spans="1:16" ht="12.75" customHeight="1" x14ac:dyDescent="0.2">
      <c r="A442" t="s">
        <v>43</v>
      </c>
      <c r="B442" s="4" t="s">
        <v>443</v>
      </c>
      <c r="C442" s="4" t="s">
        <v>444</v>
      </c>
      <c r="D442" t="s">
        <v>46</v>
      </c>
      <c r="E442" s="22" t="s">
        <v>445</v>
      </c>
      <c r="F442" s="23" t="s">
        <v>189</v>
      </c>
      <c r="G442" s="24">
        <v>4</v>
      </c>
      <c r="H442" s="23">
        <v>0</v>
      </c>
      <c r="I442" s="23">
        <f>ROUND(G442*H442,6)</f>
        <v>0</v>
      </c>
      <c r="L442" s="25">
        <v>0</v>
      </c>
      <c r="M442" s="20">
        <f>ROUND(ROUND(L442,2)*ROUND(G442,3),2)</f>
        <v>0</v>
      </c>
      <c r="N442" s="23" t="s">
        <v>57</v>
      </c>
      <c r="O442">
        <f>(M442*21)/100</f>
        <v>0</v>
      </c>
      <c r="P442" t="s">
        <v>50</v>
      </c>
    </row>
    <row r="443" spans="1:16" ht="12.75" customHeight="1" x14ac:dyDescent="0.2">
      <c r="A443" s="26" t="s">
        <v>51</v>
      </c>
      <c r="E443" s="27" t="s">
        <v>445</v>
      </c>
    </row>
    <row r="444" spans="1:16" ht="12.75" customHeight="1" x14ac:dyDescent="0.2">
      <c r="A444" s="26" t="s">
        <v>52</v>
      </c>
      <c r="E444" s="28" t="s">
        <v>46</v>
      </c>
    </row>
    <row r="445" spans="1:16" ht="12.75" customHeight="1" x14ac:dyDescent="0.2">
      <c r="E445" s="27" t="s">
        <v>46</v>
      </c>
    </row>
    <row r="446" spans="1:16" ht="12.75" customHeight="1" x14ac:dyDescent="0.2">
      <c r="A446" t="s">
        <v>43</v>
      </c>
      <c r="B446" s="4" t="s">
        <v>446</v>
      </c>
      <c r="C446" s="4" t="s">
        <v>447</v>
      </c>
      <c r="D446" t="s">
        <v>46</v>
      </c>
      <c r="E446" s="22" t="s">
        <v>448</v>
      </c>
      <c r="F446" s="23" t="s">
        <v>189</v>
      </c>
      <c r="G446" s="24">
        <v>3</v>
      </c>
      <c r="H446" s="23">
        <v>0</v>
      </c>
      <c r="I446" s="23">
        <f>ROUND(G446*H446,6)</f>
        <v>0</v>
      </c>
      <c r="L446" s="25">
        <v>0</v>
      </c>
      <c r="M446" s="20">
        <f>ROUND(ROUND(L446,2)*ROUND(G446,3),2)</f>
        <v>0</v>
      </c>
      <c r="N446" s="23" t="s">
        <v>57</v>
      </c>
      <c r="O446">
        <f>(M446*21)/100</f>
        <v>0</v>
      </c>
      <c r="P446" t="s">
        <v>50</v>
      </c>
    </row>
    <row r="447" spans="1:16" ht="12.75" customHeight="1" x14ac:dyDescent="0.2">
      <c r="A447" s="26" t="s">
        <v>51</v>
      </c>
      <c r="E447" s="27" t="s">
        <v>448</v>
      </c>
    </row>
    <row r="448" spans="1:16" ht="12.75" customHeight="1" x14ac:dyDescent="0.2">
      <c r="A448" s="26" t="s">
        <v>52</v>
      </c>
      <c r="E448" s="28" t="s">
        <v>46</v>
      </c>
    </row>
    <row r="449" spans="1:16" ht="12.75" customHeight="1" x14ac:dyDescent="0.2">
      <c r="E449" s="27" t="s">
        <v>46</v>
      </c>
    </row>
    <row r="450" spans="1:16" ht="12.75" customHeight="1" x14ac:dyDescent="0.2">
      <c r="A450" t="s">
        <v>43</v>
      </c>
      <c r="B450" s="4" t="s">
        <v>295</v>
      </c>
      <c r="C450" s="4" t="s">
        <v>449</v>
      </c>
      <c r="D450" t="s">
        <v>46</v>
      </c>
      <c r="E450" s="22" t="s">
        <v>450</v>
      </c>
      <c r="F450" s="23" t="s">
        <v>189</v>
      </c>
      <c r="G450" s="24">
        <v>2</v>
      </c>
      <c r="H450" s="23">
        <v>0</v>
      </c>
      <c r="I450" s="23">
        <f>ROUND(G450*H450,6)</f>
        <v>0</v>
      </c>
      <c r="L450" s="25">
        <v>0</v>
      </c>
      <c r="M450" s="20">
        <f>ROUND(ROUND(L450,2)*ROUND(G450,3),2)</f>
        <v>0</v>
      </c>
      <c r="N450" s="23" t="s">
        <v>57</v>
      </c>
      <c r="O450">
        <f>(M450*21)/100</f>
        <v>0</v>
      </c>
      <c r="P450" t="s">
        <v>50</v>
      </c>
    </row>
    <row r="451" spans="1:16" ht="12.75" customHeight="1" x14ac:dyDescent="0.2">
      <c r="A451" s="26" t="s">
        <v>51</v>
      </c>
      <c r="E451" s="27" t="s">
        <v>450</v>
      </c>
    </row>
    <row r="452" spans="1:16" ht="12.75" customHeight="1" x14ac:dyDescent="0.2">
      <c r="A452" s="26" t="s">
        <v>52</v>
      </c>
      <c r="E452" s="28" t="s">
        <v>46</v>
      </c>
    </row>
    <row r="453" spans="1:16" ht="12.75" customHeight="1" x14ac:dyDescent="0.2">
      <c r="E453" s="27" t="s">
        <v>46</v>
      </c>
    </row>
    <row r="454" spans="1:16" ht="12.75" customHeight="1" x14ac:dyDescent="0.2">
      <c r="A454" t="s">
        <v>43</v>
      </c>
      <c r="B454" s="4" t="s">
        <v>451</v>
      </c>
      <c r="C454" s="4" t="s">
        <v>452</v>
      </c>
      <c r="D454" t="s">
        <v>46</v>
      </c>
      <c r="E454" s="22" t="s">
        <v>453</v>
      </c>
      <c r="F454" s="23" t="s">
        <v>189</v>
      </c>
      <c r="G454" s="24">
        <v>22</v>
      </c>
      <c r="H454" s="23">
        <v>0</v>
      </c>
      <c r="I454" s="23">
        <f>ROUND(G454*H454,6)</f>
        <v>0</v>
      </c>
      <c r="L454" s="25">
        <v>0</v>
      </c>
      <c r="M454" s="20">
        <f>ROUND(ROUND(L454,2)*ROUND(G454,3),2)</f>
        <v>0</v>
      </c>
      <c r="N454" s="23" t="s">
        <v>57</v>
      </c>
      <c r="O454">
        <f>(M454*21)/100</f>
        <v>0</v>
      </c>
      <c r="P454" t="s">
        <v>50</v>
      </c>
    </row>
    <row r="455" spans="1:16" ht="12.75" customHeight="1" x14ac:dyDescent="0.2">
      <c r="A455" s="26" t="s">
        <v>51</v>
      </c>
      <c r="E455" s="27" t="s">
        <v>453</v>
      </c>
    </row>
    <row r="456" spans="1:16" ht="12.75" customHeight="1" x14ac:dyDescent="0.2">
      <c r="A456" s="26" t="s">
        <v>52</v>
      </c>
      <c r="E456" s="28" t="s">
        <v>46</v>
      </c>
    </row>
    <row r="457" spans="1:16" ht="12.75" customHeight="1" x14ac:dyDescent="0.2">
      <c r="E457" s="27" t="s">
        <v>46</v>
      </c>
    </row>
    <row r="458" spans="1:16" ht="12.75" customHeight="1" x14ac:dyDescent="0.2">
      <c r="A458" t="s">
        <v>43</v>
      </c>
      <c r="B458" s="4" t="s">
        <v>282</v>
      </c>
      <c r="C458" s="4" t="s">
        <v>454</v>
      </c>
      <c r="D458" t="s">
        <v>46</v>
      </c>
      <c r="E458" s="22" t="s">
        <v>455</v>
      </c>
      <c r="F458" s="23" t="s">
        <v>189</v>
      </c>
      <c r="G458" s="24">
        <v>12</v>
      </c>
      <c r="H458" s="23">
        <v>0</v>
      </c>
      <c r="I458" s="23">
        <f>ROUND(G458*H458,6)</f>
        <v>0</v>
      </c>
      <c r="L458" s="25">
        <v>0</v>
      </c>
      <c r="M458" s="20">
        <f>ROUND(ROUND(L458,2)*ROUND(G458,3),2)</f>
        <v>0</v>
      </c>
      <c r="N458" s="23" t="s">
        <v>57</v>
      </c>
      <c r="O458">
        <f>(M458*21)/100</f>
        <v>0</v>
      </c>
      <c r="P458" t="s">
        <v>50</v>
      </c>
    </row>
    <row r="459" spans="1:16" ht="12.75" customHeight="1" x14ac:dyDescent="0.2">
      <c r="A459" s="26" t="s">
        <v>51</v>
      </c>
      <c r="E459" s="27" t="s">
        <v>455</v>
      </c>
    </row>
    <row r="460" spans="1:16" ht="12.75" customHeight="1" x14ac:dyDescent="0.2">
      <c r="A460" s="26" t="s">
        <v>52</v>
      </c>
      <c r="E460" s="28" t="s">
        <v>46</v>
      </c>
    </row>
    <row r="461" spans="1:16" ht="12.75" customHeight="1" x14ac:dyDescent="0.2">
      <c r="E461" s="27" t="s">
        <v>46</v>
      </c>
    </row>
    <row r="462" spans="1:16" ht="12.75" customHeight="1" x14ac:dyDescent="0.2">
      <c r="A462" t="s">
        <v>43</v>
      </c>
      <c r="B462" s="4" t="s">
        <v>456</v>
      </c>
      <c r="C462" s="4" t="s">
        <v>457</v>
      </c>
      <c r="D462" t="s">
        <v>46</v>
      </c>
      <c r="E462" s="22" t="s">
        <v>458</v>
      </c>
      <c r="F462" s="23" t="s">
        <v>189</v>
      </c>
      <c r="G462" s="24">
        <v>4</v>
      </c>
      <c r="H462" s="23">
        <v>0</v>
      </c>
      <c r="I462" s="23">
        <f>ROUND(G462*H462,6)</f>
        <v>0</v>
      </c>
      <c r="L462" s="25">
        <v>0</v>
      </c>
      <c r="M462" s="20">
        <f>ROUND(ROUND(L462,2)*ROUND(G462,3),2)</f>
        <v>0</v>
      </c>
      <c r="N462" s="23" t="s">
        <v>57</v>
      </c>
      <c r="O462">
        <f>(M462*21)/100</f>
        <v>0</v>
      </c>
      <c r="P462" t="s">
        <v>50</v>
      </c>
    </row>
    <row r="463" spans="1:16" ht="12.75" customHeight="1" x14ac:dyDescent="0.2">
      <c r="A463" s="26" t="s">
        <v>51</v>
      </c>
      <c r="E463" s="27" t="s">
        <v>458</v>
      </c>
    </row>
    <row r="464" spans="1:16" ht="12.75" customHeight="1" x14ac:dyDescent="0.2">
      <c r="A464" s="26" t="s">
        <v>52</v>
      </c>
      <c r="E464" s="28" t="s">
        <v>46</v>
      </c>
    </row>
    <row r="465" spans="1:16" ht="12.75" customHeight="1" x14ac:dyDescent="0.2">
      <c r="E465" s="27" t="s">
        <v>46</v>
      </c>
    </row>
    <row r="466" spans="1:16" ht="12.75" customHeight="1" x14ac:dyDescent="0.2">
      <c r="A466" t="s">
        <v>43</v>
      </c>
      <c r="B466" s="4" t="s">
        <v>287</v>
      </c>
      <c r="C466" s="4" t="s">
        <v>459</v>
      </c>
      <c r="D466" t="s">
        <v>46</v>
      </c>
      <c r="E466" s="22" t="s">
        <v>460</v>
      </c>
      <c r="F466" s="23" t="s">
        <v>189</v>
      </c>
      <c r="G466" s="24">
        <v>4</v>
      </c>
      <c r="H466" s="23">
        <v>0</v>
      </c>
      <c r="I466" s="23">
        <f>ROUND(G466*H466,6)</f>
        <v>0</v>
      </c>
      <c r="L466" s="25">
        <v>0</v>
      </c>
      <c r="M466" s="20">
        <f>ROUND(ROUND(L466,2)*ROUND(G466,3),2)</f>
        <v>0</v>
      </c>
      <c r="N466" s="23" t="s">
        <v>57</v>
      </c>
      <c r="O466">
        <f>(M466*21)/100</f>
        <v>0</v>
      </c>
      <c r="P466" t="s">
        <v>50</v>
      </c>
    </row>
    <row r="467" spans="1:16" ht="12.75" customHeight="1" x14ac:dyDescent="0.2">
      <c r="A467" s="26" t="s">
        <v>51</v>
      </c>
      <c r="E467" s="27" t="s">
        <v>460</v>
      </c>
    </row>
    <row r="468" spans="1:16" ht="12.75" customHeight="1" x14ac:dyDescent="0.2">
      <c r="A468" s="26" t="s">
        <v>52</v>
      </c>
      <c r="E468" s="28" t="s">
        <v>46</v>
      </c>
    </row>
    <row r="469" spans="1:16" ht="12.75" customHeight="1" x14ac:dyDescent="0.2">
      <c r="E469" s="27" t="s">
        <v>46</v>
      </c>
    </row>
    <row r="470" spans="1:16" ht="12.75" customHeight="1" x14ac:dyDescent="0.2">
      <c r="A470" t="s">
        <v>43</v>
      </c>
      <c r="B470" s="4" t="s">
        <v>461</v>
      </c>
      <c r="C470" s="4" t="s">
        <v>462</v>
      </c>
      <c r="D470" t="s">
        <v>46</v>
      </c>
      <c r="E470" s="22" t="s">
        <v>463</v>
      </c>
      <c r="F470" s="23" t="s">
        <v>189</v>
      </c>
      <c r="G470" s="24">
        <v>4</v>
      </c>
      <c r="H470" s="23">
        <v>0</v>
      </c>
      <c r="I470" s="23">
        <f>ROUND(G470*H470,6)</f>
        <v>0</v>
      </c>
      <c r="L470" s="25">
        <v>0</v>
      </c>
      <c r="M470" s="20">
        <f>ROUND(ROUND(L470,2)*ROUND(G470,3),2)</f>
        <v>0</v>
      </c>
      <c r="N470" s="23" t="s">
        <v>57</v>
      </c>
      <c r="O470">
        <f>(M470*21)/100</f>
        <v>0</v>
      </c>
      <c r="P470" t="s">
        <v>50</v>
      </c>
    </row>
    <row r="471" spans="1:16" ht="12.75" customHeight="1" x14ac:dyDescent="0.2">
      <c r="A471" s="26" t="s">
        <v>51</v>
      </c>
      <c r="E471" s="27" t="s">
        <v>463</v>
      </c>
    </row>
    <row r="472" spans="1:16" ht="12.75" customHeight="1" x14ac:dyDescent="0.2">
      <c r="A472" s="26" t="s">
        <v>52</v>
      </c>
      <c r="E472" s="28" t="s">
        <v>46</v>
      </c>
    </row>
    <row r="473" spans="1:16" ht="12.75" customHeight="1" x14ac:dyDescent="0.2">
      <c r="E473" s="27" t="s">
        <v>46</v>
      </c>
    </row>
    <row r="474" spans="1:16" ht="12.75" customHeight="1" x14ac:dyDescent="0.2">
      <c r="A474" t="s">
        <v>43</v>
      </c>
      <c r="B474" s="4" t="s">
        <v>464</v>
      </c>
      <c r="C474" s="4" t="s">
        <v>465</v>
      </c>
      <c r="D474" t="s">
        <v>46</v>
      </c>
      <c r="E474" s="22" t="s">
        <v>466</v>
      </c>
      <c r="F474" s="23" t="s">
        <v>189</v>
      </c>
      <c r="G474" s="24">
        <v>2</v>
      </c>
      <c r="H474" s="23">
        <v>0</v>
      </c>
      <c r="I474" s="23">
        <f>ROUND(G474*H474,6)</f>
        <v>0</v>
      </c>
      <c r="L474" s="25">
        <v>0</v>
      </c>
      <c r="M474" s="20">
        <f>ROUND(ROUND(L474,2)*ROUND(G474,3),2)</f>
        <v>0</v>
      </c>
      <c r="N474" s="23" t="s">
        <v>57</v>
      </c>
      <c r="O474">
        <f>(M474*21)/100</f>
        <v>0</v>
      </c>
      <c r="P474" t="s">
        <v>50</v>
      </c>
    </row>
    <row r="475" spans="1:16" ht="12.75" customHeight="1" x14ac:dyDescent="0.2">
      <c r="A475" s="26" t="s">
        <v>51</v>
      </c>
      <c r="E475" s="27" t="s">
        <v>466</v>
      </c>
    </row>
    <row r="476" spans="1:16" ht="12.75" customHeight="1" x14ac:dyDescent="0.2">
      <c r="A476" s="26" t="s">
        <v>52</v>
      </c>
      <c r="E476" s="28" t="s">
        <v>46</v>
      </c>
    </row>
    <row r="477" spans="1:16" ht="12.75" customHeight="1" x14ac:dyDescent="0.2">
      <c r="E477" s="27" t="s">
        <v>46</v>
      </c>
    </row>
    <row r="478" spans="1:16" ht="12.75" customHeight="1" x14ac:dyDescent="0.2">
      <c r="A478" t="s">
        <v>43</v>
      </c>
      <c r="B478" s="4" t="s">
        <v>467</v>
      </c>
      <c r="C478" s="4" t="s">
        <v>468</v>
      </c>
      <c r="D478" t="s">
        <v>46</v>
      </c>
      <c r="E478" s="22" t="s">
        <v>469</v>
      </c>
      <c r="F478" s="23" t="s">
        <v>189</v>
      </c>
      <c r="G478" s="24">
        <v>7</v>
      </c>
      <c r="H478" s="23">
        <v>0</v>
      </c>
      <c r="I478" s="23">
        <f>ROUND(G478*H478,6)</f>
        <v>0</v>
      </c>
      <c r="L478" s="25">
        <v>0</v>
      </c>
      <c r="M478" s="20">
        <f>ROUND(ROUND(L478,2)*ROUND(G478,3),2)</f>
        <v>0</v>
      </c>
      <c r="N478" s="23" t="s">
        <v>57</v>
      </c>
      <c r="O478">
        <f>(M478*21)/100</f>
        <v>0</v>
      </c>
      <c r="P478" t="s">
        <v>50</v>
      </c>
    </row>
    <row r="479" spans="1:16" ht="12.75" customHeight="1" x14ac:dyDescent="0.2">
      <c r="A479" s="26" t="s">
        <v>51</v>
      </c>
      <c r="E479" s="27" t="s">
        <v>469</v>
      </c>
    </row>
    <row r="480" spans="1:16" ht="12.75" customHeight="1" x14ac:dyDescent="0.2">
      <c r="A480" s="26" t="s">
        <v>52</v>
      </c>
      <c r="E480" s="28" t="s">
        <v>46</v>
      </c>
    </row>
    <row r="481" spans="1:16" ht="12.75" customHeight="1" x14ac:dyDescent="0.2">
      <c r="E481" s="27" t="s">
        <v>46</v>
      </c>
    </row>
    <row r="482" spans="1:16" ht="12.75" customHeight="1" x14ac:dyDescent="0.2">
      <c r="A482" t="s">
        <v>43</v>
      </c>
      <c r="B482" s="4" t="s">
        <v>304</v>
      </c>
      <c r="C482" s="4" t="s">
        <v>470</v>
      </c>
      <c r="D482" t="s">
        <v>46</v>
      </c>
      <c r="E482" s="22" t="s">
        <v>471</v>
      </c>
      <c r="F482" s="23" t="s">
        <v>189</v>
      </c>
      <c r="G482" s="24">
        <v>2</v>
      </c>
      <c r="H482" s="23">
        <v>0</v>
      </c>
      <c r="I482" s="23">
        <f>ROUND(G482*H482,6)</f>
        <v>0</v>
      </c>
      <c r="L482" s="25">
        <v>0</v>
      </c>
      <c r="M482" s="20">
        <f>ROUND(ROUND(L482,2)*ROUND(G482,3),2)</f>
        <v>0</v>
      </c>
      <c r="N482" s="23" t="s">
        <v>57</v>
      </c>
      <c r="O482">
        <f>(M482*21)/100</f>
        <v>0</v>
      </c>
      <c r="P482" t="s">
        <v>50</v>
      </c>
    </row>
    <row r="483" spans="1:16" ht="12.75" customHeight="1" x14ac:dyDescent="0.2">
      <c r="A483" s="26" t="s">
        <v>51</v>
      </c>
      <c r="E483" s="27" t="s">
        <v>471</v>
      </c>
    </row>
    <row r="484" spans="1:16" ht="12.75" customHeight="1" x14ac:dyDescent="0.2">
      <c r="A484" s="26" t="s">
        <v>52</v>
      </c>
      <c r="E484" s="28" t="s">
        <v>46</v>
      </c>
    </row>
    <row r="485" spans="1:16" ht="12.75" customHeight="1" x14ac:dyDescent="0.2">
      <c r="E485" s="27" t="s">
        <v>46</v>
      </c>
    </row>
    <row r="486" spans="1:16" ht="12.75" customHeight="1" x14ac:dyDescent="0.2">
      <c r="A486" t="s">
        <v>43</v>
      </c>
      <c r="B486" s="4" t="s">
        <v>308</v>
      </c>
      <c r="C486" s="4" t="s">
        <v>472</v>
      </c>
      <c r="D486" t="s">
        <v>46</v>
      </c>
      <c r="E486" s="22" t="s">
        <v>473</v>
      </c>
      <c r="F486" s="23" t="s">
        <v>189</v>
      </c>
      <c r="G486" s="24">
        <v>2</v>
      </c>
      <c r="H486" s="23">
        <v>0</v>
      </c>
      <c r="I486" s="23">
        <f>ROUND(G486*H486,6)</f>
        <v>0</v>
      </c>
      <c r="L486" s="25">
        <v>0</v>
      </c>
      <c r="M486" s="20">
        <f>ROUND(ROUND(L486,2)*ROUND(G486,3),2)</f>
        <v>0</v>
      </c>
      <c r="N486" s="23" t="s">
        <v>57</v>
      </c>
      <c r="O486">
        <f>(M486*21)/100</f>
        <v>0</v>
      </c>
      <c r="P486" t="s">
        <v>50</v>
      </c>
    </row>
    <row r="487" spans="1:16" ht="12.75" customHeight="1" x14ac:dyDescent="0.2">
      <c r="A487" s="26" t="s">
        <v>51</v>
      </c>
      <c r="E487" s="27" t="s">
        <v>473</v>
      </c>
    </row>
    <row r="488" spans="1:16" ht="12.75" customHeight="1" x14ac:dyDescent="0.2">
      <c r="A488" s="26" t="s">
        <v>52</v>
      </c>
      <c r="E488" s="28" t="s">
        <v>46</v>
      </c>
    </row>
    <row r="489" spans="1:16" ht="12.75" customHeight="1" x14ac:dyDescent="0.2">
      <c r="E489" s="27" t="s">
        <v>46</v>
      </c>
    </row>
    <row r="490" spans="1:16" ht="12.75" customHeight="1" x14ac:dyDescent="0.2">
      <c r="A490" t="s">
        <v>43</v>
      </c>
      <c r="B490" s="4" t="s">
        <v>312</v>
      </c>
      <c r="C490" s="4" t="s">
        <v>474</v>
      </c>
      <c r="D490" t="s">
        <v>46</v>
      </c>
      <c r="E490" s="22" t="s">
        <v>475</v>
      </c>
      <c r="F490" s="23" t="s">
        <v>189</v>
      </c>
      <c r="G490" s="24">
        <v>1</v>
      </c>
      <c r="H490" s="23">
        <v>0</v>
      </c>
      <c r="I490" s="23">
        <f>ROUND(G490*H490,6)</f>
        <v>0</v>
      </c>
      <c r="L490" s="25">
        <v>0</v>
      </c>
      <c r="M490" s="20">
        <f>ROUND(ROUND(L490,2)*ROUND(G490,3),2)</f>
        <v>0</v>
      </c>
      <c r="N490" s="23" t="s">
        <v>57</v>
      </c>
      <c r="O490">
        <f>(M490*21)/100</f>
        <v>0</v>
      </c>
      <c r="P490" t="s">
        <v>50</v>
      </c>
    </row>
    <row r="491" spans="1:16" ht="12.75" customHeight="1" x14ac:dyDescent="0.2">
      <c r="A491" s="26" t="s">
        <v>51</v>
      </c>
      <c r="E491" s="27" t="s">
        <v>475</v>
      </c>
    </row>
    <row r="492" spans="1:16" ht="12.75" customHeight="1" x14ac:dyDescent="0.2">
      <c r="A492" s="26" t="s">
        <v>52</v>
      </c>
      <c r="E492" s="28" t="s">
        <v>46</v>
      </c>
    </row>
    <row r="493" spans="1:16" ht="12.75" customHeight="1" x14ac:dyDescent="0.2">
      <c r="E493" s="27" t="s">
        <v>46</v>
      </c>
    </row>
    <row r="494" spans="1:16" ht="12.75" customHeight="1" x14ac:dyDescent="0.2">
      <c r="A494" t="s">
        <v>43</v>
      </c>
      <c r="B494" s="4" t="s">
        <v>316</v>
      </c>
      <c r="C494" s="4" t="s">
        <v>476</v>
      </c>
      <c r="D494" t="s">
        <v>46</v>
      </c>
      <c r="E494" s="22" t="s">
        <v>477</v>
      </c>
      <c r="F494" s="23" t="s">
        <v>189</v>
      </c>
      <c r="G494" s="24">
        <v>3</v>
      </c>
      <c r="H494" s="23">
        <v>0</v>
      </c>
      <c r="I494" s="23">
        <f>ROUND(G494*H494,6)</f>
        <v>0</v>
      </c>
      <c r="L494" s="25">
        <v>0</v>
      </c>
      <c r="M494" s="20">
        <f>ROUND(ROUND(L494,2)*ROUND(G494,3),2)</f>
        <v>0</v>
      </c>
      <c r="N494" s="23" t="s">
        <v>57</v>
      </c>
      <c r="O494">
        <f>(M494*21)/100</f>
        <v>0</v>
      </c>
      <c r="P494" t="s">
        <v>50</v>
      </c>
    </row>
    <row r="495" spans="1:16" ht="12.75" customHeight="1" x14ac:dyDescent="0.2">
      <c r="A495" s="26" t="s">
        <v>51</v>
      </c>
      <c r="E495" s="27" t="s">
        <v>477</v>
      </c>
    </row>
    <row r="496" spans="1:16" ht="12.75" customHeight="1" x14ac:dyDescent="0.2">
      <c r="A496" s="26" t="s">
        <v>52</v>
      </c>
      <c r="E496" s="28" t="s">
        <v>46</v>
      </c>
    </row>
    <row r="497" spans="1:16" ht="12.75" customHeight="1" x14ac:dyDescent="0.2">
      <c r="E497" s="27" t="s">
        <v>46</v>
      </c>
    </row>
    <row r="498" spans="1:16" ht="12.75" customHeight="1" x14ac:dyDescent="0.2">
      <c r="A498" t="s">
        <v>43</v>
      </c>
      <c r="B498" s="4" t="s">
        <v>320</v>
      </c>
      <c r="C498" s="4" t="s">
        <v>478</v>
      </c>
      <c r="D498" t="s">
        <v>46</v>
      </c>
      <c r="E498" s="22" t="s">
        <v>479</v>
      </c>
      <c r="F498" s="23" t="s">
        <v>189</v>
      </c>
      <c r="G498" s="24">
        <v>1</v>
      </c>
      <c r="H498" s="23">
        <v>0</v>
      </c>
      <c r="I498" s="23">
        <f>ROUND(G498*H498,6)</f>
        <v>0</v>
      </c>
      <c r="L498" s="25">
        <v>0</v>
      </c>
      <c r="M498" s="20">
        <f>ROUND(ROUND(L498,2)*ROUND(G498,3),2)</f>
        <v>0</v>
      </c>
      <c r="N498" s="23" t="s">
        <v>57</v>
      </c>
      <c r="O498">
        <f>(M498*21)/100</f>
        <v>0</v>
      </c>
      <c r="P498" t="s">
        <v>50</v>
      </c>
    </row>
    <row r="499" spans="1:16" ht="12.75" customHeight="1" x14ac:dyDescent="0.2">
      <c r="A499" s="26" t="s">
        <v>51</v>
      </c>
      <c r="E499" s="27" t="s">
        <v>479</v>
      </c>
    </row>
    <row r="500" spans="1:16" ht="12.75" customHeight="1" x14ac:dyDescent="0.2">
      <c r="A500" s="26" t="s">
        <v>52</v>
      </c>
      <c r="E500" s="28" t="s">
        <v>46</v>
      </c>
    </row>
    <row r="501" spans="1:16" ht="12.75" customHeight="1" x14ac:dyDescent="0.2">
      <c r="E501" s="27" t="s">
        <v>46</v>
      </c>
    </row>
    <row r="502" spans="1:16" ht="12.75" customHeight="1" x14ac:dyDescent="0.2">
      <c r="A502" t="s">
        <v>43</v>
      </c>
      <c r="B502" s="4" t="s">
        <v>480</v>
      </c>
      <c r="C502" s="4" t="s">
        <v>481</v>
      </c>
      <c r="D502" t="s">
        <v>46</v>
      </c>
      <c r="E502" s="22" t="s">
        <v>482</v>
      </c>
      <c r="F502" s="23" t="s">
        <v>189</v>
      </c>
      <c r="G502" s="24">
        <v>2</v>
      </c>
      <c r="H502" s="23">
        <v>0</v>
      </c>
      <c r="I502" s="23">
        <f>ROUND(G502*H502,6)</f>
        <v>0</v>
      </c>
      <c r="L502" s="25">
        <v>0</v>
      </c>
      <c r="M502" s="20">
        <f>ROUND(ROUND(L502,2)*ROUND(G502,3),2)</f>
        <v>0</v>
      </c>
      <c r="N502" s="23" t="s">
        <v>57</v>
      </c>
      <c r="O502">
        <f>(M502*21)/100</f>
        <v>0</v>
      </c>
      <c r="P502" t="s">
        <v>50</v>
      </c>
    </row>
    <row r="503" spans="1:16" ht="12.75" customHeight="1" x14ac:dyDescent="0.2">
      <c r="A503" s="26" t="s">
        <v>51</v>
      </c>
      <c r="E503" s="27" t="s">
        <v>482</v>
      </c>
    </row>
    <row r="504" spans="1:16" ht="12.75" customHeight="1" x14ac:dyDescent="0.2">
      <c r="A504" s="26" t="s">
        <v>52</v>
      </c>
      <c r="E504" s="28" t="s">
        <v>46</v>
      </c>
    </row>
    <row r="505" spans="1:16" ht="12.75" customHeight="1" x14ac:dyDescent="0.2">
      <c r="E505" s="27" t="s">
        <v>46</v>
      </c>
    </row>
    <row r="506" spans="1:16" ht="12.75" customHeight="1" x14ac:dyDescent="0.2">
      <c r="A506" t="s">
        <v>40</v>
      </c>
      <c r="C506" s="5" t="s">
        <v>483</v>
      </c>
      <c r="E506" s="21" t="s">
        <v>484</v>
      </c>
      <c r="J506" s="20">
        <f>0</f>
        <v>0</v>
      </c>
      <c r="K506" s="20">
        <f>0</f>
        <v>0</v>
      </c>
      <c r="L506" s="20">
        <f>0+L507+L511+L515+L519+L523+L527+L531+L535+L539+L543+L547+L551+L555+L559+L563+L567+L571+L575+L579+L583+L587+L591+L595+L599+L603</f>
        <v>0</v>
      </c>
      <c r="M506" s="20">
        <f>0+M507+M511+M515+M519+M523+M527+M531+M535+M539+M543+M547+M551+M555+M559+M563+M567+M571+M575+M579+M583+M587+M591+M595+M599+M603</f>
        <v>0</v>
      </c>
    </row>
    <row r="507" spans="1:16" ht="12.75" customHeight="1" x14ac:dyDescent="0.2">
      <c r="A507" t="s">
        <v>43</v>
      </c>
      <c r="B507" s="4" t="s">
        <v>210</v>
      </c>
      <c r="C507" s="4" t="s">
        <v>485</v>
      </c>
      <c r="D507" t="s">
        <v>46</v>
      </c>
      <c r="E507" s="22" t="s">
        <v>486</v>
      </c>
      <c r="F507" s="23" t="s">
        <v>78</v>
      </c>
      <c r="G507" s="24">
        <v>60</v>
      </c>
      <c r="H507" s="23">
        <v>0</v>
      </c>
      <c r="I507" s="23">
        <f>ROUND(G507*H507,6)</f>
        <v>0</v>
      </c>
      <c r="L507" s="25">
        <v>0</v>
      </c>
      <c r="M507" s="20">
        <f>ROUND(ROUND(L507,2)*ROUND(G507,3),2)</f>
        <v>0</v>
      </c>
      <c r="N507" s="23" t="s">
        <v>57</v>
      </c>
      <c r="O507">
        <f>(M507*21)/100</f>
        <v>0</v>
      </c>
      <c r="P507" t="s">
        <v>50</v>
      </c>
    </row>
    <row r="508" spans="1:16" ht="12.75" customHeight="1" x14ac:dyDescent="0.2">
      <c r="A508" s="26" t="s">
        <v>51</v>
      </c>
      <c r="E508" s="27" t="s">
        <v>486</v>
      </c>
    </row>
    <row r="509" spans="1:16" ht="12.75" customHeight="1" x14ac:dyDescent="0.2">
      <c r="A509" s="26" t="s">
        <v>52</v>
      </c>
      <c r="E509" s="28" t="s">
        <v>46</v>
      </c>
    </row>
    <row r="510" spans="1:16" ht="12.75" customHeight="1" x14ac:dyDescent="0.2">
      <c r="E510" s="27" t="s">
        <v>46</v>
      </c>
    </row>
    <row r="511" spans="1:16" ht="12.75" customHeight="1" x14ac:dyDescent="0.2">
      <c r="A511" t="s">
        <v>43</v>
      </c>
      <c r="B511" s="4" t="s">
        <v>58</v>
      </c>
      <c r="C511" s="4" t="s">
        <v>485</v>
      </c>
      <c r="D511" t="s">
        <v>360</v>
      </c>
      <c r="E511" s="22" t="s">
        <v>487</v>
      </c>
      <c r="F511" s="23" t="s">
        <v>78</v>
      </c>
      <c r="G511" s="24">
        <v>20</v>
      </c>
      <c r="H511" s="23">
        <v>0</v>
      </c>
      <c r="I511" s="23">
        <f>ROUND(G511*H511,6)</f>
        <v>0</v>
      </c>
      <c r="L511" s="25">
        <v>0</v>
      </c>
      <c r="M511" s="20">
        <f>ROUND(ROUND(L511,2)*ROUND(G511,3),2)</f>
        <v>0</v>
      </c>
      <c r="N511" s="23" t="s">
        <v>57</v>
      </c>
      <c r="O511">
        <f>(M511*21)/100</f>
        <v>0</v>
      </c>
      <c r="P511" t="s">
        <v>50</v>
      </c>
    </row>
    <row r="512" spans="1:16" ht="12.75" customHeight="1" x14ac:dyDescent="0.2">
      <c r="A512" s="26" t="s">
        <v>51</v>
      </c>
      <c r="E512" s="27" t="s">
        <v>487</v>
      </c>
    </row>
    <row r="513" spans="1:16" ht="12.75" customHeight="1" x14ac:dyDescent="0.2">
      <c r="A513" s="26" t="s">
        <v>52</v>
      </c>
      <c r="E513" s="28" t="s">
        <v>46</v>
      </c>
    </row>
    <row r="514" spans="1:16" ht="12.75" customHeight="1" x14ac:dyDescent="0.2">
      <c r="E514" s="27" t="s">
        <v>46</v>
      </c>
    </row>
    <row r="515" spans="1:16" ht="12.75" customHeight="1" x14ac:dyDescent="0.2">
      <c r="A515" t="s">
        <v>43</v>
      </c>
      <c r="B515" s="4" t="s">
        <v>220</v>
      </c>
      <c r="C515" s="4" t="s">
        <v>488</v>
      </c>
      <c r="D515" t="s">
        <v>46</v>
      </c>
      <c r="E515" s="22" t="s">
        <v>489</v>
      </c>
      <c r="F515" s="23" t="s">
        <v>78</v>
      </c>
      <c r="G515" s="24">
        <v>20</v>
      </c>
      <c r="H515" s="23">
        <v>0</v>
      </c>
      <c r="I515" s="23">
        <f>ROUND(G515*H515,6)</f>
        <v>0</v>
      </c>
      <c r="L515" s="25">
        <v>0</v>
      </c>
      <c r="M515" s="20">
        <f>ROUND(ROUND(L515,2)*ROUND(G515,3),2)</f>
        <v>0</v>
      </c>
      <c r="N515" s="23" t="s">
        <v>57</v>
      </c>
      <c r="O515">
        <f>(M515*21)/100</f>
        <v>0</v>
      </c>
      <c r="P515" t="s">
        <v>50</v>
      </c>
    </row>
    <row r="516" spans="1:16" ht="12.75" customHeight="1" x14ac:dyDescent="0.2">
      <c r="A516" s="26" t="s">
        <v>51</v>
      </c>
      <c r="E516" s="27" t="s">
        <v>489</v>
      </c>
    </row>
    <row r="517" spans="1:16" ht="12.75" customHeight="1" x14ac:dyDescent="0.2">
      <c r="A517" s="26" t="s">
        <v>52</v>
      </c>
      <c r="E517" s="28" t="s">
        <v>46</v>
      </c>
    </row>
    <row r="518" spans="1:16" ht="12.75" customHeight="1" x14ac:dyDescent="0.2">
      <c r="E518" s="27" t="s">
        <v>46</v>
      </c>
    </row>
    <row r="519" spans="1:16" ht="12.75" customHeight="1" x14ac:dyDescent="0.2">
      <c r="A519" t="s">
        <v>43</v>
      </c>
      <c r="B519" s="4" t="s">
        <v>490</v>
      </c>
      <c r="C519" s="4" t="s">
        <v>491</v>
      </c>
      <c r="D519" t="s">
        <v>46</v>
      </c>
      <c r="E519" s="22" t="s">
        <v>492</v>
      </c>
      <c r="F519" s="23" t="s">
        <v>78</v>
      </c>
      <c r="G519" s="24">
        <v>30</v>
      </c>
      <c r="H519" s="23">
        <v>0</v>
      </c>
      <c r="I519" s="23">
        <f>ROUND(G519*H519,6)</f>
        <v>0</v>
      </c>
      <c r="L519" s="25">
        <v>0</v>
      </c>
      <c r="M519" s="20">
        <f>ROUND(ROUND(L519,2)*ROUND(G519,3),2)</f>
        <v>0</v>
      </c>
      <c r="N519" s="23" t="s">
        <v>57</v>
      </c>
      <c r="O519">
        <f>(M519*21)/100</f>
        <v>0</v>
      </c>
      <c r="P519" t="s">
        <v>50</v>
      </c>
    </row>
    <row r="520" spans="1:16" ht="12.75" customHeight="1" x14ac:dyDescent="0.2">
      <c r="A520" s="26" t="s">
        <v>51</v>
      </c>
      <c r="E520" s="27" t="s">
        <v>492</v>
      </c>
    </row>
    <row r="521" spans="1:16" ht="12.75" customHeight="1" x14ac:dyDescent="0.2">
      <c r="A521" s="26" t="s">
        <v>52</v>
      </c>
      <c r="E521" s="28" t="s">
        <v>46</v>
      </c>
    </row>
    <row r="522" spans="1:16" ht="12.75" customHeight="1" x14ac:dyDescent="0.2">
      <c r="E522" s="27" t="s">
        <v>46</v>
      </c>
    </row>
    <row r="523" spans="1:16" ht="12.75" customHeight="1" x14ac:dyDescent="0.2">
      <c r="A523" t="s">
        <v>43</v>
      </c>
      <c r="B523" s="4" t="s">
        <v>493</v>
      </c>
      <c r="C523" s="4" t="s">
        <v>494</v>
      </c>
      <c r="D523" t="s">
        <v>46</v>
      </c>
      <c r="E523" s="22" t="s">
        <v>495</v>
      </c>
      <c r="F523" s="23" t="s">
        <v>78</v>
      </c>
      <c r="G523" s="24">
        <v>25</v>
      </c>
      <c r="H523" s="23">
        <v>0</v>
      </c>
      <c r="I523" s="23">
        <f>ROUND(G523*H523,6)</f>
        <v>0</v>
      </c>
      <c r="L523" s="25">
        <v>0</v>
      </c>
      <c r="M523" s="20">
        <f>ROUND(ROUND(L523,2)*ROUND(G523,3),2)</f>
        <v>0</v>
      </c>
      <c r="N523" s="23" t="s">
        <v>57</v>
      </c>
      <c r="O523">
        <f>(M523*21)/100</f>
        <v>0</v>
      </c>
      <c r="P523" t="s">
        <v>50</v>
      </c>
    </row>
    <row r="524" spans="1:16" ht="12.75" customHeight="1" x14ac:dyDescent="0.2">
      <c r="A524" s="26" t="s">
        <v>51</v>
      </c>
      <c r="E524" s="27" t="s">
        <v>495</v>
      </c>
    </row>
    <row r="525" spans="1:16" ht="12.75" customHeight="1" x14ac:dyDescent="0.2">
      <c r="A525" s="26" t="s">
        <v>52</v>
      </c>
      <c r="E525" s="28" t="s">
        <v>46</v>
      </c>
    </row>
    <row r="526" spans="1:16" ht="12.75" customHeight="1" x14ac:dyDescent="0.2">
      <c r="E526" s="27" t="s">
        <v>46</v>
      </c>
    </row>
    <row r="527" spans="1:16" ht="12.75" customHeight="1" x14ac:dyDescent="0.2">
      <c r="A527" t="s">
        <v>43</v>
      </c>
      <c r="B527" s="4" t="s">
        <v>227</v>
      </c>
      <c r="C527" s="4" t="s">
        <v>496</v>
      </c>
      <c r="D527" t="s">
        <v>46</v>
      </c>
      <c r="E527" s="22" t="s">
        <v>497</v>
      </c>
      <c r="F527" s="23" t="s">
        <v>189</v>
      </c>
      <c r="G527" s="24">
        <v>16</v>
      </c>
      <c r="H527" s="23">
        <v>0</v>
      </c>
      <c r="I527" s="23">
        <f>ROUND(G527*H527,6)</f>
        <v>0</v>
      </c>
      <c r="L527" s="25">
        <v>0</v>
      </c>
      <c r="M527" s="20">
        <f>ROUND(ROUND(L527,2)*ROUND(G527,3),2)</f>
        <v>0</v>
      </c>
      <c r="N527" s="23" t="s">
        <v>57</v>
      </c>
      <c r="O527">
        <f>(M527*21)/100</f>
        <v>0</v>
      </c>
      <c r="P527" t="s">
        <v>50</v>
      </c>
    </row>
    <row r="528" spans="1:16" ht="12.75" customHeight="1" x14ac:dyDescent="0.2">
      <c r="A528" s="26" t="s">
        <v>51</v>
      </c>
      <c r="E528" s="27" t="s">
        <v>497</v>
      </c>
    </row>
    <row r="529" spans="1:16" ht="12.75" customHeight="1" x14ac:dyDescent="0.2">
      <c r="A529" s="26" t="s">
        <v>52</v>
      </c>
      <c r="E529" s="28" t="s">
        <v>46</v>
      </c>
    </row>
    <row r="530" spans="1:16" ht="12.75" customHeight="1" x14ac:dyDescent="0.2">
      <c r="E530" s="27" t="s">
        <v>46</v>
      </c>
    </row>
    <row r="531" spans="1:16" ht="12.75" customHeight="1" x14ac:dyDescent="0.2">
      <c r="A531" t="s">
        <v>43</v>
      </c>
      <c r="B531" s="4" t="s">
        <v>110</v>
      </c>
      <c r="C531" s="4" t="s">
        <v>498</v>
      </c>
      <c r="D531" t="s">
        <v>46</v>
      </c>
      <c r="E531" s="22" t="s">
        <v>499</v>
      </c>
      <c r="F531" s="23" t="s">
        <v>189</v>
      </c>
      <c r="G531" s="24">
        <v>10</v>
      </c>
      <c r="H531" s="23">
        <v>0</v>
      </c>
      <c r="I531" s="23">
        <f>ROUND(G531*H531,6)</f>
        <v>0</v>
      </c>
      <c r="L531" s="25">
        <v>0</v>
      </c>
      <c r="M531" s="20">
        <f>ROUND(ROUND(L531,2)*ROUND(G531,3),2)</f>
        <v>0</v>
      </c>
      <c r="N531" s="23" t="s">
        <v>57</v>
      </c>
      <c r="O531">
        <f>(M531*21)/100</f>
        <v>0</v>
      </c>
      <c r="P531" t="s">
        <v>50</v>
      </c>
    </row>
    <row r="532" spans="1:16" ht="12.75" customHeight="1" x14ac:dyDescent="0.2">
      <c r="A532" s="26" t="s">
        <v>51</v>
      </c>
      <c r="E532" s="27" t="s">
        <v>500</v>
      </c>
    </row>
    <row r="533" spans="1:16" ht="12.75" customHeight="1" x14ac:dyDescent="0.2">
      <c r="A533" s="26" t="s">
        <v>52</v>
      </c>
      <c r="E533" s="28" t="s">
        <v>46</v>
      </c>
    </row>
    <row r="534" spans="1:16" ht="12.75" customHeight="1" x14ac:dyDescent="0.2">
      <c r="E534" s="27" t="s">
        <v>46</v>
      </c>
    </row>
    <row r="535" spans="1:16" ht="12.75" customHeight="1" x14ac:dyDescent="0.2">
      <c r="A535" t="s">
        <v>43</v>
      </c>
      <c r="B535" s="4" t="s">
        <v>223</v>
      </c>
      <c r="C535" s="4" t="s">
        <v>501</v>
      </c>
      <c r="D535" t="s">
        <v>46</v>
      </c>
      <c r="E535" s="22" t="s">
        <v>502</v>
      </c>
      <c r="F535" s="23" t="s">
        <v>189</v>
      </c>
      <c r="G535" s="24">
        <v>25</v>
      </c>
      <c r="H535" s="23">
        <v>0</v>
      </c>
      <c r="I535" s="23">
        <f>ROUND(G535*H535,6)</f>
        <v>0</v>
      </c>
      <c r="L535" s="25">
        <v>0</v>
      </c>
      <c r="M535" s="20">
        <f>ROUND(ROUND(L535,2)*ROUND(G535,3),2)</f>
        <v>0</v>
      </c>
      <c r="N535" s="23" t="s">
        <v>57</v>
      </c>
      <c r="O535">
        <f>(M535*21)/100</f>
        <v>0</v>
      </c>
      <c r="P535" t="s">
        <v>50</v>
      </c>
    </row>
    <row r="536" spans="1:16" ht="12.75" customHeight="1" x14ac:dyDescent="0.2">
      <c r="A536" s="26" t="s">
        <v>51</v>
      </c>
      <c r="E536" s="27" t="s">
        <v>502</v>
      </c>
    </row>
    <row r="537" spans="1:16" ht="12.75" customHeight="1" x14ac:dyDescent="0.2">
      <c r="A537" s="26" t="s">
        <v>52</v>
      </c>
      <c r="E537" s="28" t="s">
        <v>46</v>
      </c>
    </row>
    <row r="538" spans="1:16" ht="12.75" customHeight="1" x14ac:dyDescent="0.2">
      <c r="E538" s="27" t="s">
        <v>46</v>
      </c>
    </row>
    <row r="539" spans="1:16" ht="12.75" customHeight="1" x14ac:dyDescent="0.2">
      <c r="A539" t="s">
        <v>43</v>
      </c>
      <c r="B539" s="4" t="s">
        <v>113</v>
      </c>
      <c r="C539" s="4" t="s">
        <v>503</v>
      </c>
      <c r="D539" t="s">
        <v>46</v>
      </c>
      <c r="E539" s="22" t="s">
        <v>504</v>
      </c>
      <c r="F539" s="23" t="s">
        <v>78</v>
      </c>
      <c r="G539" s="24">
        <v>7</v>
      </c>
      <c r="H539" s="23">
        <v>0</v>
      </c>
      <c r="I539" s="23">
        <f>ROUND(G539*H539,6)</f>
        <v>0</v>
      </c>
      <c r="L539" s="25">
        <v>0</v>
      </c>
      <c r="M539" s="20">
        <f>ROUND(ROUND(L539,2)*ROUND(G539,3),2)</f>
        <v>0</v>
      </c>
      <c r="N539" s="23" t="s">
        <v>57</v>
      </c>
      <c r="O539">
        <f>(M539*21)/100</f>
        <v>0</v>
      </c>
      <c r="P539" t="s">
        <v>50</v>
      </c>
    </row>
    <row r="540" spans="1:16" ht="12.75" customHeight="1" x14ac:dyDescent="0.2">
      <c r="A540" s="26" t="s">
        <v>51</v>
      </c>
      <c r="E540" s="27" t="s">
        <v>500</v>
      </c>
    </row>
    <row r="541" spans="1:16" ht="12.75" customHeight="1" x14ac:dyDescent="0.2">
      <c r="A541" s="26" t="s">
        <v>52</v>
      </c>
      <c r="E541" s="28" t="s">
        <v>46</v>
      </c>
    </row>
    <row r="542" spans="1:16" ht="12.75" customHeight="1" x14ac:dyDescent="0.2">
      <c r="E542" s="27" t="s">
        <v>46</v>
      </c>
    </row>
    <row r="543" spans="1:16" ht="12.75" customHeight="1" x14ac:dyDescent="0.2">
      <c r="A543" t="s">
        <v>43</v>
      </c>
      <c r="B543" s="4" t="s">
        <v>92</v>
      </c>
      <c r="C543" s="4" t="s">
        <v>505</v>
      </c>
      <c r="D543" t="s">
        <v>46</v>
      </c>
      <c r="E543" s="22" t="s">
        <v>500</v>
      </c>
      <c r="F543" s="23" t="s">
        <v>189</v>
      </c>
      <c r="G543" s="24">
        <v>18</v>
      </c>
      <c r="H543" s="23">
        <v>0</v>
      </c>
      <c r="I543" s="23">
        <f>ROUND(G543*H543,6)</f>
        <v>0</v>
      </c>
      <c r="L543" s="25">
        <v>0</v>
      </c>
      <c r="M543" s="20">
        <f>ROUND(ROUND(L543,2)*ROUND(G543,3),2)</f>
        <v>0</v>
      </c>
      <c r="N543" s="23" t="s">
        <v>57</v>
      </c>
      <c r="O543">
        <f>(M543*21)/100</f>
        <v>0</v>
      </c>
      <c r="P543" t="s">
        <v>50</v>
      </c>
    </row>
    <row r="544" spans="1:16" ht="12.75" customHeight="1" x14ac:dyDescent="0.2">
      <c r="A544" s="26" t="s">
        <v>51</v>
      </c>
      <c r="E544" s="27" t="s">
        <v>506</v>
      </c>
    </row>
    <row r="545" spans="1:16" ht="12.75" customHeight="1" x14ac:dyDescent="0.2">
      <c r="A545" s="26" t="s">
        <v>52</v>
      </c>
      <c r="E545" s="28" t="s">
        <v>46</v>
      </c>
    </row>
    <row r="546" spans="1:16" ht="12.75" customHeight="1" x14ac:dyDescent="0.2">
      <c r="E546" s="27" t="s">
        <v>46</v>
      </c>
    </row>
    <row r="547" spans="1:16" ht="12.75" customHeight="1" x14ac:dyDescent="0.2">
      <c r="A547" t="s">
        <v>43</v>
      </c>
      <c r="B547" s="4" t="s">
        <v>99</v>
      </c>
      <c r="C547" s="4" t="s">
        <v>507</v>
      </c>
      <c r="D547" t="s">
        <v>46</v>
      </c>
      <c r="E547" s="22" t="s">
        <v>506</v>
      </c>
      <c r="F547" s="23" t="s">
        <v>189</v>
      </c>
      <c r="G547" s="24">
        <v>30</v>
      </c>
      <c r="H547" s="23">
        <v>0</v>
      </c>
      <c r="I547" s="23">
        <f>ROUND(G547*H547,6)</f>
        <v>0</v>
      </c>
      <c r="L547" s="25">
        <v>0</v>
      </c>
      <c r="M547" s="20">
        <f>ROUND(ROUND(L547,2)*ROUND(G547,3),2)</f>
        <v>0</v>
      </c>
      <c r="N547" s="23" t="s">
        <v>57</v>
      </c>
      <c r="O547">
        <f>(M547*21)/100</f>
        <v>0</v>
      </c>
      <c r="P547" t="s">
        <v>50</v>
      </c>
    </row>
    <row r="548" spans="1:16" ht="12.75" customHeight="1" x14ac:dyDescent="0.2">
      <c r="A548" s="26" t="s">
        <v>51</v>
      </c>
      <c r="E548" s="27" t="s">
        <v>506</v>
      </c>
    </row>
    <row r="549" spans="1:16" ht="12.75" customHeight="1" x14ac:dyDescent="0.2">
      <c r="A549" s="26" t="s">
        <v>52</v>
      </c>
      <c r="E549" s="28" t="s">
        <v>46</v>
      </c>
    </row>
    <row r="550" spans="1:16" ht="12.75" customHeight="1" x14ac:dyDescent="0.2">
      <c r="E550" s="27" t="s">
        <v>46</v>
      </c>
    </row>
    <row r="551" spans="1:16" ht="12.75" customHeight="1" x14ac:dyDescent="0.2">
      <c r="A551" t="s">
        <v>43</v>
      </c>
      <c r="B551" s="4" t="s">
        <v>336</v>
      </c>
      <c r="C551" s="4" t="s">
        <v>508</v>
      </c>
      <c r="D551" t="s">
        <v>46</v>
      </c>
      <c r="E551" s="22" t="s">
        <v>509</v>
      </c>
      <c r="F551" s="23" t="s">
        <v>189</v>
      </c>
      <c r="G551" s="24">
        <v>1</v>
      </c>
      <c r="H551" s="23">
        <v>0</v>
      </c>
      <c r="I551" s="23">
        <f>ROUND(G551*H551,6)</f>
        <v>0</v>
      </c>
      <c r="L551" s="25">
        <v>0</v>
      </c>
      <c r="M551" s="20">
        <f>ROUND(ROUND(L551,2)*ROUND(G551,3),2)</f>
        <v>0</v>
      </c>
      <c r="N551" s="23" t="s">
        <v>57</v>
      </c>
      <c r="O551">
        <f>(M551*21)/100</f>
        <v>0</v>
      </c>
      <c r="P551" t="s">
        <v>50</v>
      </c>
    </row>
    <row r="552" spans="1:16" ht="12.75" customHeight="1" x14ac:dyDescent="0.2">
      <c r="A552" s="26" t="s">
        <v>51</v>
      </c>
      <c r="E552" s="27" t="s">
        <v>510</v>
      </c>
    </row>
    <row r="553" spans="1:16" ht="12.75" customHeight="1" x14ac:dyDescent="0.2">
      <c r="A553" s="26" t="s">
        <v>52</v>
      </c>
      <c r="E553" s="28" t="s">
        <v>46</v>
      </c>
    </row>
    <row r="554" spans="1:16" ht="12.75" customHeight="1" x14ac:dyDescent="0.2">
      <c r="E554" s="27" t="s">
        <v>46</v>
      </c>
    </row>
    <row r="555" spans="1:16" ht="12.75" customHeight="1" x14ac:dyDescent="0.2">
      <c r="A555" t="s">
        <v>43</v>
      </c>
      <c r="B555" s="4" t="s">
        <v>116</v>
      </c>
      <c r="C555" s="4" t="s">
        <v>511</v>
      </c>
      <c r="D555" t="s">
        <v>46</v>
      </c>
      <c r="E555" s="22" t="s">
        <v>512</v>
      </c>
      <c r="F555" s="23" t="s">
        <v>189</v>
      </c>
      <c r="G555" s="24">
        <v>6</v>
      </c>
      <c r="H555" s="23">
        <v>0</v>
      </c>
      <c r="I555" s="23">
        <f>ROUND(G555*H555,6)</f>
        <v>0</v>
      </c>
      <c r="L555" s="25">
        <v>0</v>
      </c>
      <c r="M555" s="20">
        <f>ROUND(ROUND(L555,2)*ROUND(G555,3),2)</f>
        <v>0</v>
      </c>
      <c r="N555" s="23" t="s">
        <v>57</v>
      </c>
      <c r="O555">
        <f>(M555*21)/100</f>
        <v>0</v>
      </c>
      <c r="P555" t="s">
        <v>50</v>
      </c>
    </row>
    <row r="556" spans="1:16" ht="12.75" customHeight="1" x14ac:dyDescent="0.2">
      <c r="A556" s="26" t="s">
        <v>51</v>
      </c>
      <c r="E556" s="27" t="s">
        <v>510</v>
      </c>
    </row>
    <row r="557" spans="1:16" ht="12.75" customHeight="1" x14ac:dyDescent="0.2">
      <c r="A557" s="26" t="s">
        <v>52</v>
      </c>
      <c r="E557" s="28" t="s">
        <v>46</v>
      </c>
    </row>
    <row r="558" spans="1:16" ht="12.75" customHeight="1" x14ac:dyDescent="0.2">
      <c r="E558" s="27" t="s">
        <v>46</v>
      </c>
    </row>
    <row r="559" spans="1:16" ht="12.75" customHeight="1" x14ac:dyDescent="0.2">
      <c r="A559" t="s">
        <v>43</v>
      </c>
      <c r="B559" s="4" t="s">
        <v>345</v>
      </c>
      <c r="C559" s="4" t="s">
        <v>513</v>
      </c>
      <c r="D559" t="s">
        <v>46</v>
      </c>
      <c r="E559" s="22" t="s">
        <v>514</v>
      </c>
      <c r="F559" s="23" t="s">
        <v>189</v>
      </c>
      <c r="G559" s="24">
        <v>41</v>
      </c>
      <c r="H559" s="23">
        <v>0</v>
      </c>
      <c r="I559" s="23">
        <f>ROUND(G559*H559,6)</f>
        <v>0</v>
      </c>
      <c r="L559" s="25">
        <v>0</v>
      </c>
      <c r="M559" s="20">
        <f>ROUND(ROUND(L559,2)*ROUND(G559,3),2)</f>
        <v>0</v>
      </c>
      <c r="N559" s="23" t="s">
        <v>57</v>
      </c>
      <c r="O559">
        <f>(M559*21)/100</f>
        <v>0</v>
      </c>
      <c r="P559" t="s">
        <v>50</v>
      </c>
    </row>
    <row r="560" spans="1:16" ht="12.75" customHeight="1" x14ac:dyDescent="0.2">
      <c r="A560" s="26" t="s">
        <v>51</v>
      </c>
      <c r="E560" s="27" t="s">
        <v>514</v>
      </c>
    </row>
    <row r="561" spans="1:16" ht="12.75" customHeight="1" x14ac:dyDescent="0.2">
      <c r="A561" s="26" t="s">
        <v>52</v>
      </c>
      <c r="E561" s="28" t="s">
        <v>46</v>
      </c>
    </row>
    <row r="562" spans="1:16" ht="12.75" customHeight="1" x14ac:dyDescent="0.2">
      <c r="E562" s="27" t="s">
        <v>46</v>
      </c>
    </row>
    <row r="563" spans="1:16" ht="12.75" customHeight="1" x14ac:dyDescent="0.2">
      <c r="A563" t="s">
        <v>43</v>
      </c>
      <c r="B563" s="4" t="s">
        <v>207</v>
      </c>
      <c r="C563" s="4" t="s">
        <v>515</v>
      </c>
      <c r="D563" t="s">
        <v>46</v>
      </c>
      <c r="E563" s="22" t="s">
        <v>516</v>
      </c>
      <c r="F563" s="23" t="s">
        <v>189</v>
      </c>
      <c r="G563" s="24">
        <v>4</v>
      </c>
      <c r="H563" s="23">
        <v>0</v>
      </c>
      <c r="I563" s="23">
        <f>ROUND(G563*H563,6)</f>
        <v>0</v>
      </c>
      <c r="L563" s="25">
        <v>0</v>
      </c>
      <c r="M563" s="20">
        <f>ROUND(ROUND(L563,2)*ROUND(G563,3),2)</f>
        <v>0</v>
      </c>
      <c r="N563" s="23" t="s">
        <v>57</v>
      </c>
      <c r="O563">
        <f>(M563*21)/100</f>
        <v>0</v>
      </c>
      <c r="P563" t="s">
        <v>50</v>
      </c>
    </row>
    <row r="564" spans="1:16" ht="12.75" customHeight="1" x14ac:dyDescent="0.2">
      <c r="A564" s="26" t="s">
        <v>51</v>
      </c>
      <c r="E564" s="27" t="s">
        <v>516</v>
      </c>
    </row>
    <row r="565" spans="1:16" ht="12.75" customHeight="1" x14ac:dyDescent="0.2">
      <c r="A565" s="26" t="s">
        <v>52</v>
      </c>
      <c r="E565" s="28" t="s">
        <v>46</v>
      </c>
    </row>
    <row r="566" spans="1:16" ht="12.75" customHeight="1" x14ac:dyDescent="0.2">
      <c r="E566" s="27" t="s">
        <v>46</v>
      </c>
    </row>
    <row r="567" spans="1:16" ht="12.75" customHeight="1" x14ac:dyDescent="0.2">
      <c r="A567" t="s">
        <v>43</v>
      </c>
      <c r="B567" s="4" t="s">
        <v>196</v>
      </c>
      <c r="C567" s="4" t="s">
        <v>517</v>
      </c>
      <c r="D567" t="s">
        <v>46</v>
      </c>
      <c r="E567" s="22" t="s">
        <v>518</v>
      </c>
      <c r="F567" s="23" t="s">
        <v>189</v>
      </c>
      <c r="G567" s="24">
        <v>2</v>
      </c>
      <c r="H567" s="23">
        <v>0</v>
      </c>
      <c r="I567" s="23">
        <f>ROUND(G567*H567,6)</f>
        <v>0</v>
      </c>
      <c r="L567" s="25">
        <v>0</v>
      </c>
      <c r="M567" s="20">
        <f>ROUND(ROUND(L567,2)*ROUND(G567,3),2)</f>
        <v>0</v>
      </c>
      <c r="N567" s="23" t="s">
        <v>57</v>
      </c>
      <c r="O567">
        <f>(M567*21)/100</f>
        <v>0</v>
      </c>
      <c r="P567" t="s">
        <v>50</v>
      </c>
    </row>
    <row r="568" spans="1:16" ht="12.75" customHeight="1" x14ac:dyDescent="0.2">
      <c r="A568" s="26" t="s">
        <v>51</v>
      </c>
      <c r="E568" s="27" t="s">
        <v>518</v>
      </c>
    </row>
    <row r="569" spans="1:16" ht="12.75" customHeight="1" x14ac:dyDescent="0.2">
      <c r="A569" s="26" t="s">
        <v>52</v>
      </c>
      <c r="E569" s="28" t="s">
        <v>46</v>
      </c>
    </row>
    <row r="570" spans="1:16" ht="12.75" customHeight="1" x14ac:dyDescent="0.2">
      <c r="E570" s="27" t="s">
        <v>46</v>
      </c>
    </row>
    <row r="571" spans="1:16" ht="12.75" customHeight="1" x14ac:dyDescent="0.2">
      <c r="A571" t="s">
        <v>43</v>
      </c>
      <c r="B571" s="4" t="s">
        <v>107</v>
      </c>
      <c r="C571" s="4" t="s">
        <v>519</v>
      </c>
      <c r="D571" t="s">
        <v>46</v>
      </c>
      <c r="E571" s="22" t="s">
        <v>520</v>
      </c>
      <c r="F571" s="23" t="s">
        <v>189</v>
      </c>
      <c r="G571" s="24">
        <v>1</v>
      </c>
      <c r="H571" s="23">
        <v>0</v>
      </c>
      <c r="I571" s="23">
        <f>ROUND(G571*H571,6)</f>
        <v>0</v>
      </c>
      <c r="L571" s="25">
        <v>0</v>
      </c>
      <c r="M571" s="20">
        <f>ROUND(ROUND(L571,2)*ROUND(G571,3),2)</f>
        <v>0</v>
      </c>
      <c r="N571" s="23" t="s">
        <v>57</v>
      </c>
      <c r="O571">
        <f>(M571*21)/100</f>
        <v>0</v>
      </c>
      <c r="P571" t="s">
        <v>50</v>
      </c>
    </row>
    <row r="572" spans="1:16" ht="12.75" customHeight="1" x14ac:dyDescent="0.2">
      <c r="A572" s="26" t="s">
        <v>51</v>
      </c>
      <c r="E572" s="27" t="s">
        <v>518</v>
      </c>
    </row>
    <row r="573" spans="1:16" ht="12.75" customHeight="1" x14ac:dyDescent="0.2">
      <c r="A573" s="26" t="s">
        <v>52</v>
      </c>
      <c r="E573" s="28" t="s">
        <v>46</v>
      </c>
    </row>
    <row r="574" spans="1:16" ht="12.75" customHeight="1" x14ac:dyDescent="0.2">
      <c r="E574" s="27" t="s">
        <v>46</v>
      </c>
    </row>
    <row r="575" spans="1:16" ht="12.75" customHeight="1" x14ac:dyDescent="0.2">
      <c r="A575" t="s">
        <v>43</v>
      </c>
      <c r="B575" s="4" t="s">
        <v>96</v>
      </c>
      <c r="C575" s="4" t="s">
        <v>521</v>
      </c>
      <c r="D575" t="s">
        <v>46</v>
      </c>
      <c r="E575" s="22" t="s">
        <v>522</v>
      </c>
      <c r="F575" s="23" t="s">
        <v>189</v>
      </c>
      <c r="G575" s="24">
        <v>12</v>
      </c>
      <c r="H575" s="23">
        <v>0</v>
      </c>
      <c r="I575" s="23">
        <f>ROUND(G575*H575,6)</f>
        <v>0</v>
      </c>
      <c r="L575" s="25">
        <v>0</v>
      </c>
      <c r="M575" s="20">
        <f>ROUND(ROUND(L575,2)*ROUND(G575,3),2)</f>
        <v>0</v>
      </c>
      <c r="N575" s="23" t="s">
        <v>57</v>
      </c>
      <c r="O575">
        <f>(M575*21)/100</f>
        <v>0</v>
      </c>
      <c r="P575" t="s">
        <v>50</v>
      </c>
    </row>
    <row r="576" spans="1:16" ht="12.75" customHeight="1" x14ac:dyDescent="0.2">
      <c r="A576" s="26" t="s">
        <v>51</v>
      </c>
      <c r="E576" s="27" t="s">
        <v>522</v>
      </c>
    </row>
    <row r="577" spans="1:16" ht="12.75" customHeight="1" x14ac:dyDescent="0.2">
      <c r="A577" s="26" t="s">
        <v>52</v>
      </c>
      <c r="E577" s="28" t="s">
        <v>46</v>
      </c>
    </row>
    <row r="578" spans="1:16" ht="12.75" customHeight="1" x14ac:dyDescent="0.2">
      <c r="E578" s="27" t="s">
        <v>46</v>
      </c>
    </row>
    <row r="579" spans="1:16" ht="12.75" customHeight="1" x14ac:dyDescent="0.2">
      <c r="A579" t="s">
        <v>43</v>
      </c>
      <c r="B579" s="4" t="s">
        <v>103</v>
      </c>
      <c r="C579" s="4" t="s">
        <v>523</v>
      </c>
      <c r="D579" t="s">
        <v>46</v>
      </c>
      <c r="E579" s="22" t="s">
        <v>524</v>
      </c>
      <c r="F579" s="23" t="s">
        <v>189</v>
      </c>
      <c r="G579" s="24">
        <v>4</v>
      </c>
      <c r="H579" s="23">
        <v>0</v>
      </c>
      <c r="I579" s="23">
        <f>ROUND(G579*H579,6)</f>
        <v>0</v>
      </c>
      <c r="L579" s="25">
        <v>0</v>
      </c>
      <c r="M579" s="20">
        <f>ROUND(ROUND(L579,2)*ROUND(G579,3),2)</f>
        <v>0</v>
      </c>
      <c r="N579" s="23" t="s">
        <v>57</v>
      </c>
      <c r="O579">
        <f>(M579*21)/100</f>
        <v>0</v>
      </c>
      <c r="P579" t="s">
        <v>50</v>
      </c>
    </row>
    <row r="580" spans="1:16" ht="12.75" customHeight="1" x14ac:dyDescent="0.2">
      <c r="A580" s="26" t="s">
        <v>51</v>
      </c>
      <c r="E580" s="27" t="s">
        <v>525</v>
      </c>
    </row>
    <row r="581" spans="1:16" ht="12.75" customHeight="1" x14ac:dyDescent="0.2">
      <c r="A581" s="26" t="s">
        <v>52</v>
      </c>
      <c r="E581" s="28" t="s">
        <v>46</v>
      </c>
    </row>
    <row r="582" spans="1:16" ht="12.75" customHeight="1" x14ac:dyDescent="0.2">
      <c r="E582" s="27" t="s">
        <v>46</v>
      </c>
    </row>
    <row r="583" spans="1:16" ht="12.75" customHeight="1" x14ac:dyDescent="0.2">
      <c r="A583" t="s">
        <v>43</v>
      </c>
      <c r="B583" s="4" t="s">
        <v>526</v>
      </c>
      <c r="C583" s="4" t="s">
        <v>527</v>
      </c>
      <c r="D583" t="s">
        <v>46</v>
      </c>
      <c r="E583" s="22" t="s">
        <v>528</v>
      </c>
      <c r="F583" s="23" t="s">
        <v>189</v>
      </c>
      <c r="G583" s="24">
        <v>20</v>
      </c>
      <c r="H583" s="23">
        <v>0</v>
      </c>
      <c r="I583" s="23">
        <f>ROUND(G583*H583,6)</f>
        <v>0</v>
      </c>
      <c r="L583" s="25">
        <v>0</v>
      </c>
      <c r="M583" s="20">
        <f>ROUND(ROUND(L583,2)*ROUND(G583,3),2)</f>
        <v>0</v>
      </c>
      <c r="N583" s="23" t="s">
        <v>57</v>
      </c>
      <c r="O583">
        <f>(M583*21)/100</f>
        <v>0</v>
      </c>
      <c r="P583" t="s">
        <v>50</v>
      </c>
    </row>
    <row r="584" spans="1:16" ht="12.75" customHeight="1" x14ac:dyDescent="0.2">
      <c r="A584" s="26" t="s">
        <v>51</v>
      </c>
      <c r="E584" s="27" t="s">
        <v>529</v>
      </c>
    </row>
    <row r="585" spans="1:16" ht="12.75" customHeight="1" x14ac:dyDescent="0.2">
      <c r="A585" s="26" t="s">
        <v>52</v>
      </c>
      <c r="E585" s="28" t="s">
        <v>46</v>
      </c>
    </row>
    <row r="586" spans="1:16" ht="12.75" customHeight="1" x14ac:dyDescent="0.2">
      <c r="E586" s="27" t="s">
        <v>46</v>
      </c>
    </row>
    <row r="587" spans="1:16" ht="12.75" customHeight="1" x14ac:dyDescent="0.2">
      <c r="A587" t="s">
        <v>43</v>
      </c>
      <c r="B587" s="4" t="s">
        <v>44</v>
      </c>
      <c r="C587" s="4" t="s">
        <v>530</v>
      </c>
      <c r="D587" t="s">
        <v>46</v>
      </c>
      <c r="E587" s="22" t="s">
        <v>531</v>
      </c>
      <c r="F587" s="23" t="s">
        <v>78</v>
      </c>
      <c r="G587" s="24">
        <v>410</v>
      </c>
      <c r="H587" s="23">
        <v>0</v>
      </c>
      <c r="I587" s="23">
        <f>ROUND(G587*H587,6)</f>
        <v>0</v>
      </c>
      <c r="L587" s="25">
        <v>0</v>
      </c>
      <c r="M587" s="20">
        <f>ROUND(ROUND(L587,2)*ROUND(G587,3),2)</f>
        <v>0</v>
      </c>
      <c r="N587" s="23" t="s">
        <v>57</v>
      </c>
      <c r="O587">
        <f>(M587*21)/100</f>
        <v>0</v>
      </c>
      <c r="P587" t="s">
        <v>50</v>
      </c>
    </row>
    <row r="588" spans="1:16" ht="12.75" customHeight="1" x14ac:dyDescent="0.2">
      <c r="A588" s="26" t="s">
        <v>51</v>
      </c>
      <c r="E588" s="27" t="s">
        <v>531</v>
      </c>
    </row>
    <row r="589" spans="1:16" ht="12.75" customHeight="1" x14ac:dyDescent="0.2">
      <c r="A589" s="26" t="s">
        <v>52</v>
      </c>
      <c r="E589" s="28" t="s">
        <v>46</v>
      </c>
    </row>
    <row r="590" spans="1:16" ht="12.75" customHeight="1" x14ac:dyDescent="0.2">
      <c r="E590" s="27" t="s">
        <v>46</v>
      </c>
    </row>
    <row r="591" spans="1:16" ht="12.75" customHeight="1" x14ac:dyDescent="0.2">
      <c r="A591" t="s">
        <v>43</v>
      </c>
      <c r="B591" s="4" t="s">
        <v>123</v>
      </c>
      <c r="C591" s="4" t="s">
        <v>532</v>
      </c>
      <c r="D591" t="s">
        <v>46</v>
      </c>
      <c r="E591" s="22" t="s">
        <v>533</v>
      </c>
      <c r="F591" s="23" t="s">
        <v>78</v>
      </c>
      <c r="G591" s="24">
        <v>6</v>
      </c>
      <c r="H591" s="23">
        <v>0</v>
      </c>
      <c r="I591" s="23">
        <f>ROUND(G591*H591,6)</f>
        <v>0</v>
      </c>
      <c r="L591" s="25">
        <v>0</v>
      </c>
      <c r="M591" s="20">
        <f>ROUND(ROUND(L591,2)*ROUND(G591,3),2)</f>
        <v>0</v>
      </c>
      <c r="N591" s="23" t="s">
        <v>57</v>
      </c>
      <c r="O591">
        <f>(M591*21)/100</f>
        <v>0</v>
      </c>
      <c r="P591" t="s">
        <v>50</v>
      </c>
    </row>
    <row r="592" spans="1:16" ht="12.75" customHeight="1" x14ac:dyDescent="0.2">
      <c r="A592" s="26" t="s">
        <v>51</v>
      </c>
      <c r="E592" s="27" t="s">
        <v>534</v>
      </c>
    </row>
    <row r="593" spans="1:16" ht="12.75" customHeight="1" x14ac:dyDescent="0.2">
      <c r="A593" s="26" t="s">
        <v>52</v>
      </c>
      <c r="E593" s="28" t="s">
        <v>46</v>
      </c>
    </row>
    <row r="594" spans="1:16" ht="12.75" customHeight="1" x14ac:dyDescent="0.2">
      <c r="E594" s="27" t="s">
        <v>46</v>
      </c>
    </row>
    <row r="595" spans="1:16" ht="12.75" customHeight="1" x14ac:dyDescent="0.2">
      <c r="A595" t="s">
        <v>43</v>
      </c>
      <c r="B595" s="4" t="s">
        <v>133</v>
      </c>
      <c r="C595" s="4" t="s">
        <v>535</v>
      </c>
      <c r="D595" t="s">
        <v>46</v>
      </c>
      <c r="E595" s="22" t="s">
        <v>536</v>
      </c>
      <c r="F595" s="23" t="s">
        <v>189</v>
      </c>
      <c r="G595" s="24">
        <v>6</v>
      </c>
      <c r="H595" s="23">
        <v>0</v>
      </c>
      <c r="I595" s="23">
        <f>ROUND(G595*H595,6)</f>
        <v>0</v>
      </c>
      <c r="L595" s="25">
        <v>0</v>
      </c>
      <c r="M595" s="20">
        <f>ROUND(ROUND(L595,2)*ROUND(G595,3),2)</f>
        <v>0</v>
      </c>
      <c r="N595" s="23" t="s">
        <v>57</v>
      </c>
      <c r="O595">
        <f>(M595*21)/100</f>
        <v>0</v>
      </c>
      <c r="P595" t="s">
        <v>50</v>
      </c>
    </row>
    <row r="596" spans="1:16" ht="12.75" customHeight="1" x14ac:dyDescent="0.2">
      <c r="A596" s="26" t="s">
        <v>51</v>
      </c>
      <c r="E596" s="27" t="s">
        <v>537</v>
      </c>
    </row>
    <row r="597" spans="1:16" ht="12.75" customHeight="1" x14ac:dyDescent="0.2">
      <c r="A597" s="26" t="s">
        <v>52</v>
      </c>
      <c r="E597" s="28" t="s">
        <v>46</v>
      </c>
    </row>
    <row r="598" spans="1:16" ht="12.75" customHeight="1" x14ac:dyDescent="0.2">
      <c r="E598" s="27" t="s">
        <v>46</v>
      </c>
    </row>
    <row r="599" spans="1:16" ht="12.75" customHeight="1" x14ac:dyDescent="0.2">
      <c r="A599" t="s">
        <v>43</v>
      </c>
      <c r="B599" s="4" t="s">
        <v>62</v>
      </c>
      <c r="C599" s="4" t="s">
        <v>538</v>
      </c>
      <c r="D599" t="s">
        <v>46</v>
      </c>
      <c r="E599" s="22" t="s">
        <v>537</v>
      </c>
      <c r="F599" s="23" t="s">
        <v>78</v>
      </c>
      <c r="G599" s="24">
        <v>700</v>
      </c>
      <c r="H599" s="23">
        <v>0</v>
      </c>
      <c r="I599" s="23">
        <f>ROUND(G599*H599,6)</f>
        <v>0</v>
      </c>
      <c r="L599" s="25">
        <v>0</v>
      </c>
      <c r="M599" s="20">
        <f>ROUND(ROUND(L599,2)*ROUND(G599,3),2)</f>
        <v>0</v>
      </c>
      <c r="N599" s="23" t="s">
        <v>57</v>
      </c>
      <c r="O599">
        <f>(M599*21)/100</f>
        <v>0</v>
      </c>
      <c r="P599" t="s">
        <v>50</v>
      </c>
    </row>
    <row r="600" spans="1:16" ht="12.75" customHeight="1" x14ac:dyDescent="0.2">
      <c r="A600" s="26" t="s">
        <v>51</v>
      </c>
      <c r="E600" s="27" t="s">
        <v>537</v>
      </c>
    </row>
    <row r="601" spans="1:16" ht="12.75" customHeight="1" x14ac:dyDescent="0.2">
      <c r="A601" s="26" t="s">
        <v>52</v>
      </c>
      <c r="E601" s="28" t="s">
        <v>46</v>
      </c>
    </row>
    <row r="602" spans="1:16" ht="12.75" customHeight="1" x14ac:dyDescent="0.2">
      <c r="E602" s="27" t="s">
        <v>46</v>
      </c>
    </row>
    <row r="603" spans="1:16" ht="12.75" customHeight="1" x14ac:dyDescent="0.2">
      <c r="A603" t="s">
        <v>43</v>
      </c>
      <c r="B603" s="4" t="s">
        <v>137</v>
      </c>
      <c r="C603" s="4" t="s">
        <v>539</v>
      </c>
      <c r="D603" t="s">
        <v>46</v>
      </c>
      <c r="E603" s="22" t="s">
        <v>540</v>
      </c>
      <c r="F603" s="23" t="s">
        <v>189</v>
      </c>
      <c r="G603" s="24">
        <v>25</v>
      </c>
      <c r="H603" s="23">
        <v>0</v>
      </c>
      <c r="I603" s="23">
        <f>ROUND(G603*H603,6)</f>
        <v>0</v>
      </c>
      <c r="L603" s="25">
        <v>0</v>
      </c>
      <c r="M603" s="20">
        <f>ROUND(ROUND(L603,2)*ROUND(G603,3),2)</f>
        <v>0</v>
      </c>
      <c r="N603" s="23" t="s">
        <v>57</v>
      </c>
      <c r="O603">
        <f>(M603*21)/100</f>
        <v>0</v>
      </c>
      <c r="P603" t="s">
        <v>50</v>
      </c>
    </row>
    <row r="604" spans="1:16" ht="12.75" customHeight="1" x14ac:dyDescent="0.2">
      <c r="A604" s="26" t="s">
        <v>51</v>
      </c>
      <c r="E604" s="27" t="s">
        <v>537</v>
      </c>
    </row>
    <row r="605" spans="1:16" ht="12.75" customHeight="1" x14ac:dyDescent="0.2">
      <c r="A605" s="26" t="s">
        <v>52</v>
      </c>
      <c r="E605" s="28" t="s">
        <v>46</v>
      </c>
    </row>
    <row r="606" spans="1:16" ht="12.75" customHeight="1" x14ac:dyDescent="0.2">
      <c r="E606" s="27" t="s">
        <v>46</v>
      </c>
    </row>
    <row r="607" spans="1:16" ht="12.75" customHeight="1" x14ac:dyDescent="0.2">
      <c r="A607" t="s">
        <v>40</v>
      </c>
      <c r="C607" s="5" t="s">
        <v>541</v>
      </c>
      <c r="E607" s="21" t="s">
        <v>542</v>
      </c>
      <c r="J607" s="20">
        <f>0</f>
        <v>0</v>
      </c>
      <c r="K607" s="20">
        <f>0</f>
        <v>0</v>
      </c>
      <c r="L607" s="20">
        <f>0+L608+L612</f>
        <v>0</v>
      </c>
      <c r="M607" s="20">
        <f>0+M608+M612</f>
        <v>0</v>
      </c>
    </row>
    <row r="608" spans="1:16" ht="12.75" customHeight="1" x14ac:dyDescent="0.2">
      <c r="A608" t="s">
        <v>43</v>
      </c>
      <c r="B608" s="4" t="s">
        <v>154</v>
      </c>
      <c r="C608" s="4" t="s">
        <v>543</v>
      </c>
      <c r="D608" t="s">
        <v>46</v>
      </c>
      <c r="E608" s="22" t="s">
        <v>544</v>
      </c>
      <c r="F608" s="23" t="s">
        <v>339</v>
      </c>
      <c r="G608" s="24">
        <v>1</v>
      </c>
      <c r="H608" s="23">
        <v>0</v>
      </c>
      <c r="I608" s="23">
        <f>ROUND(G608*H608,6)</f>
        <v>0</v>
      </c>
      <c r="L608" s="25">
        <v>0</v>
      </c>
      <c r="M608" s="20">
        <f>ROUND(ROUND(L608,2)*ROUND(G608,3),2)</f>
        <v>0</v>
      </c>
      <c r="N608" s="23" t="s">
        <v>49</v>
      </c>
      <c r="O608">
        <f>(M608*21)/100</f>
        <v>0</v>
      </c>
      <c r="P608" t="s">
        <v>50</v>
      </c>
    </row>
    <row r="609" spans="1:16" ht="12.75" customHeight="1" x14ac:dyDescent="0.2">
      <c r="A609" s="26" t="s">
        <v>51</v>
      </c>
      <c r="E609" s="27" t="s">
        <v>544</v>
      </c>
    </row>
    <row r="610" spans="1:16" ht="12.75" customHeight="1" x14ac:dyDescent="0.2">
      <c r="A610" s="26" t="s">
        <v>52</v>
      </c>
      <c r="E610" s="28" t="s">
        <v>46</v>
      </c>
    </row>
    <row r="611" spans="1:16" ht="12.75" customHeight="1" x14ac:dyDescent="0.2">
      <c r="E611" s="27" t="s">
        <v>46</v>
      </c>
    </row>
    <row r="612" spans="1:16" ht="12.75" customHeight="1" x14ac:dyDescent="0.2">
      <c r="A612" t="s">
        <v>43</v>
      </c>
      <c r="B612" s="4" t="s">
        <v>545</v>
      </c>
      <c r="C612" s="4" t="s">
        <v>546</v>
      </c>
      <c r="D612" t="s">
        <v>46</v>
      </c>
      <c r="E612" s="22" t="s">
        <v>547</v>
      </c>
      <c r="F612" s="23" t="s">
        <v>339</v>
      </c>
      <c r="G612" s="24">
        <v>1</v>
      </c>
      <c r="H612" s="23">
        <v>0</v>
      </c>
      <c r="I612" s="23">
        <f>ROUND(G612*H612,6)</f>
        <v>0</v>
      </c>
      <c r="L612" s="25">
        <v>0</v>
      </c>
      <c r="M612" s="20">
        <f>ROUND(ROUND(L612,2)*ROUND(G612,3),2)</f>
        <v>0</v>
      </c>
      <c r="N612" s="23" t="s">
        <v>57</v>
      </c>
      <c r="O612">
        <f>(M612*21)/100</f>
        <v>0</v>
      </c>
      <c r="P612" t="s">
        <v>50</v>
      </c>
    </row>
    <row r="613" spans="1:16" ht="12.75" customHeight="1" x14ac:dyDescent="0.2">
      <c r="A613" s="26" t="s">
        <v>51</v>
      </c>
      <c r="E613" s="27" t="s">
        <v>544</v>
      </c>
    </row>
    <row r="614" spans="1:16" ht="12.75" customHeight="1" x14ac:dyDescent="0.2">
      <c r="A614" s="26" t="s">
        <v>52</v>
      </c>
      <c r="E614" s="28" t="s">
        <v>46</v>
      </c>
    </row>
    <row r="615" spans="1:16" ht="12.75" customHeight="1" x14ac:dyDescent="0.2">
      <c r="E615" s="27" t="s">
        <v>46</v>
      </c>
    </row>
    <row r="616" spans="1:16" ht="12.75" customHeight="1" x14ac:dyDescent="0.2">
      <c r="A616" t="s">
        <v>40</v>
      </c>
      <c r="C616" s="5" t="s">
        <v>548</v>
      </c>
      <c r="E616" s="21" t="s">
        <v>338</v>
      </c>
      <c r="J616" s="20">
        <f>0</f>
        <v>0</v>
      </c>
      <c r="K616" s="20">
        <f>0</f>
        <v>0</v>
      </c>
      <c r="L616" s="20">
        <f>0+L617</f>
        <v>0</v>
      </c>
      <c r="M616" s="20">
        <f>0+M617</f>
        <v>0</v>
      </c>
    </row>
    <row r="617" spans="1:16" ht="12.75" customHeight="1" x14ac:dyDescent="0.2">
      <c r="A617" t="s">
        <v>43</v>
      </c>
      <c r="B617" s="4" t="s">
        <v>127</v>
      </c>
      <c r="C617" s="4" t="s">
        <v>337</v>
      </c>
      <c r="D617" t="s">
        <v>46</v>
      </c>
      <c r="E617" s="22" t="s">
        <v>338</v>
      </c>
      <c r="F617" s="23" t="s">
        <v>350</v>
      </c>
      <c r="G617" s="24">
        <v>3.25</v>
      </c>
      <c r="H617" s="23">
        <v>0</v>
      </c>
      <c r="I617" s="23">
        <f>ROUND(G617*H617,6)</f>
        <v>0</v>
      </c>
      <c r="L617" s="25">
        <v>0</v>
      </c>
      <c r="M617" s="20">
        <f>ROUND(ROUND(L617,2)*ROUND(G617,3),2)</f>
        <v>0</v>
      </c>
      <c r="N617" s="23" t="s">
        <v>49</v>
      </c>
      <c r="O617">
        <f>(M617*21)/100</f>
        <v>0</v>
      </c>
      <c r="P617" t="s">
        <v>50</v>
      </c>
    </row>
    <row r="618" spans="1:16" ht="12.75" customHeight="1" x14ac:dyDescent="0.2">
      <c r="A618" s="26" t="s">
        <v>51</v>
      </c>
      <c r="E618" s="27" t="s">
        <v>549</v>
      </c>
    </row>
    <row r="619" spans="1:16" ht="12.75" customHeight="1" x14ac:dyDescent="0.2">
      <c r="A619" s="26" t="s">
        <v>52</v>
      </c>
      <c r="E619" s="28" t="s">
        <v>46</v>
      </c>
    </row>
    <row r="620" spans="1:16" ht="12.75" customHeight="1" x14ac:dyDescent="0.2">
      <c r="E620" s="27" t="s">
        <v>46</v>
      </c>
    </row>
    <row r="621" spans="1:16" ht="12.75" customHeight="1" x14ac:dyDescent="0.2">
      <c r="A621" t="s">
        <v>40</v>
      </c>
      <c r="C621" s="5" t="s">
        <v>550</v>
      </c>
      <c r="E621" s="21" t="s">
        <v>551</v>
      </c>
      <c r="J621" s="20">
        <f>0</f>
        <v>0</v>
      </c>
      <c r="K621" s="20">
        <f>0</f>
        <v>0</v>
      </c>
      <c r="L621" s="20">
        <f>0+L622</f>
        <v>0</v>
      </c>
      <c r="M621" s="20">
        <f>0+M622</f>
        <v>0</v>
      </c>
    </row>
    <row r="622" spans="1:16" ht="12.75" customHeight="1" x14ac:dyDescent="0.2">
      <c r="A622" t="s">
        <v>43</v>
      </c>
      <c r="B622" s="4" t="s">
        <v>145</v>
      </c>
      <c r="C622" s="4" t="s">
        <v>552</v>
      </c>
      <c r="D622" t="s">
        <v>46</v>
      </c>
      <c r="E622" s="22" t="s">
        <v>553</v>
      </c>
      <c r="F622" s="23" t="s">
        <v>343</v>
      </c>
      <c r="G622" s="24">
        <v>10</v>
      </c>
      <c r="H622" s="23">
        <v>0</v>
      </c>
      <c r="I622" s="23">
        <f>ROUND(G622*H622,6)</f>
        <v>0</v>
      </c>
      <c r="L622" s="25">
        <v>0</v>
      </c>
      <c r="M622" s="20">
        <f>ROUND(ROUND(L622,2)*ROUND(G622,3),2)</f>
        <v>0</v>
      </c>
      <c r="N622" s="23" t="s">
        <v>57</v>
      </c>
      <c r="O622">
        <f>(M622*21)/100</f>
        <v>0</v>
      </c>
      <c r="P622" t="s">
        <v>50</v>
      </c>
    </row>
    <row r="623" spans="1:16" ht="12.75" customHeight="1" x14ac:dyDescent="0.2">
      <c r="A623" s="26" t="s">
        <v>51</v>
      </c>
      <c r="E623" s="27" t="s">
        <v>554</v>
      </c>
    </row>
    <row r="624" spans="1:16" ht="12.75" customHeight="1" x14ac:dyDescent="0.2">
      <c r="A624" s="26" t="s">
        <v>52</v>
      </c>
      <c r="E624" s="28" t="s">
        <v>46</v>
      </c>
    </row>
    <row r="625" spans="1:16" ht="12.75" customHeight="1" x14ac:dyDescent="0.2">
      <c r="E625" s="27" t="s">
        <v>46</v>
      </c>
    </row>
    <row r="626" spans="1:16" ht="12.75" customHeight="1" x14ac:dyDescent="0.2">
      <c r="A626" t="s">
        <v>40</v>
      </c>
      <c r="C626" s="5" t="s">
        <v>555</v>
      </c>
      <c r="E626" s="21" t="s">
        <v>556</v>
      </c>
      <c r="J626" s="20">
        <f>0</f>
        <v>0</v>
      </c>
      <c r="K626" s="20">
        <f>0</f>
        <v>0</v>
      </c>
      <c r="L626" s="20">
        <f>0+L627+L631</f>
        <v>0</v>
      </c>
      <c r="M626" s="20">
        <f>0+M627+M631</f>
        <v>0</v>
      </c>
    </row>
    <row r="627" spans="1:16" ht="12.75" customHeight="1" x14ac:dyDescent="0.2">
      <c r="A627" t="s">
        <v>43</v>
      </c>
      <c r="B627" s="4" t="s">
        <v>557</v>
      </c>
      <c r="C627" s="4" t="s">
        <v>558</v>
      </c>
      <c r="D627" t="s">
        <v>46</v>
      </c>
      <c r="E627" s="22" t="s">
        <v>559</v>
      </c>
      <c r="F627" s="23" t="s">
        <v>350</v>
      </c>
      <c r="G627" s="24">
        <v>0.8</v>
      </c>
      <c r="H627" s="23">
        <v>0</v>
      </c>
      <c r="I627" s="23">
        <f>ROUND(G627*H627,6)</f>
        <v>0</v>
      </c>
      <c r="L627" s="25">
        <v>0</v>
      </c>
      <c r="M627" s="20">
        <f>ROUND(ROUND(L627,2)*ROUND(G627,3),2)</f>
        <v>0</v>
      </c>
      <c r="N627" s="23" t="s">
        <v>49</v>
      </c>
      <c r="O627">
        <f>(M627*21)/100</f>
        <v>0</v>
      </c>
      <c r="P627" t="s">
        <v>50</v>
      </c>
    </row>
    <row r="628" spans="1:16" ht="12.75" customHeight="1" x14ac:dyDescent="0.2">
      <c r="A628" s="26" t="s">
        <v>51</v>
      </c>
      <c r="E628" s="27" t="s">
        <v>560</v>
      </c>
    </row>
    <row r="629" spans="1:16" ht="12.75" customHeight="1" x14ac:dyDescent="0.2">
      <c r="A629" s="26" t="s">
        <v>52</v>
      </c>
      <c r="E629" s="28" t="s">
        <v>46</v>
      </c>
    </row>
    <row r="630" spans="1:16" ht="12.75" customHeight="1" x14ac:dyDescent="0.2">
      <c r="E630" s="27" t="s">
        <v>46</v>
      </c>
    </row>
    <row r="631" spans="1:16" ht="12.75" customHeight="1" x14ac:dyDescent="0.2">
      <c r="A631" t="s">
        <v>43</v>
      </c>
      <c r="B631" s="4" t="s">
        <v>151</v>
      </c>
      <c r="C631" s="4" t="s">
        <v>561</v>
      </c>
      <c r="D631" t="s">
        <v>46</v>
      </c>
      <c r="E631" s="22" t="s">
        <v>562</v>
      </c>
      <c r="F631" s="23" t="s">
        <v>350</v>
      </c>
      <c r="G631" s="24">
        <v>5</v>
      </c>
      <c r="H631" s="23">
        <v>0</v>
      </c>
      <c r="I631" s="23">
        <f>ROUND(G631*H631,6)</f>
        <v>0</v>
      </c>
      <c r="L631" s="25">
        <v>0</v>
      </c>
      <c r="M631" s="20">
        <f>ROUND(ROUND(L631,2)*ROUND(G631,3),2)</f>
        <v>0</v>
      </c>
      <c r="N631" s="23" t="s">
        <v>57</v>
      </c>
      <c r="O631">
        <f>(M631*21)/100</f>
        <v>0</v>
      </c>
      <c r="P631" t="s">
        <v>50</v>
      </c>
    </row>
    <row r="632" spans="1:16" ht="12.75" customHeight="1" x14ac:dyDescent="0.2">
      <c r="A632" s="26" t="s">
        <v>51</v>
      </c>
      <c r="E632" s="27" t="s">
        <v>563</v>
      </c>
    </row>
    <row r="633" spans="1:16" ht="12.75" customHeight="1" x14ac:dyDescent="0.2">
      <c r="A633" s="26" t="s">
        <v>52</v>
      </c>
      <c r="E633" s="28" t="s">
        <v>46</v>
      </c>
    </row>
    <row r="634" spans="1:16" ht="12.75" customHeight="1" x14ac:dyDescent="0.2">
      <c r="E634" s="27" t="s">
        <v>46</v>
      </c>
    </row>
    <row r="635" spans="1:16" ht="12.75" customHeight="1" x14ac:dyDescent="0.2">
      <c r="A635" t="s">
        <v>37</v>
      </c>
      <c r="C635" s="5" t="s">
        <v>564</v>
      </c>
      <c r="E635" s="21" t="s">
        <v>565</v>
      </c>
      <c r="J635" s="20">
        <f>0+J636+J641</f>
        <v>0</v>
      </c>
      <c r="K635" s="20">
        <f>0+K636+K641</f>
        <v>0</v>
      </c>
      <c r="L635" s="20">
        <f>0+L636+L641</f>
        <v>0</v>
      </c>
      <c r="M635" s="20">
        <f>0+M636+M641</f>
        <v>0</v>
      </c>
    </row>
    <row r="636" spans="1:16" ht="12.75" customHeight="1" x14ac:dyDescent="0.2">
      <c r="A636" t="s">
        <v>40</v>
      </c>
      <c r="C636" s="5" t="s">
        <v>184</v>
      </c>
      <c r="E636" s="21" t="s">
        <v>185</v>
      </c>
      <c r="J636" s="20">
        <f>0</f>
        <v>0</v>
      </c>
      <c r="K636" s="20">
        <f>0</f>
        <v>0</v>
      </c>
      <c r="L636" s="20">
        <f>0+L637</f>
        <v>0</v>
      </c>
      <c r="M636" s="20">
        <f>0+M637</f>
        <v>0</v>
      </c>
    </row>
    <row r="637" spans="1:16" ht="12.75" customHeight="1" x14ac:dyDescent="0.2">
      <c r="A637" t="s">
        <v>43</v>
      </c>
      <c r="B637" s="4" t="s">
        <v>379</v>
      </c>
      <c r="C637" s="4" t="s">
        <v>566</v>
      </c>
      <c r="D637" t="s">
        <v>46</v>
      </c>
      <c r="E637" s="22" t="s">
        <v>567</v>
      </c>
      <c r="F637" s="23" t="s">
        <v>350</v>
      </c>
      <c r="G637" s="24">
        <v>15</v>
      </c>
      <c r="H637" s="23">
        <v>0</v>
      </c>
      <c r="I637" s="23">
        <f>ROUND(G637*H637,6)</f>
        <v>0</v>
      </c>
      <c r="L637" s="25">
        <v>0</v>
      </c>
      <c r="M637" s="20">
        <f>ROUND(ROUND(L637,2)*ROUND(G637,3),2)</f>
        <v>0</v>
      </c>
      <c r="N637" s="23" t="s">
        <v>57</v>
      </c>
      <c r="O637">
        <f>(M637*21)/100</f>
        <v>0</v>
      </c>
      <c r="P637" t="s">
        <v>50</v>
      </c>
    </row>
    <row r="638" spans="1:16" ht="12.75" customHeight="1" x14ac:dyDescent="0.2">
      <c r="A638" s="26" t="s">
        <v>51</v>
      </c>
      <c r="E638" s="27" t="s">
        <v>567</v>
      </c>
    </row>
    <row r="639" spans="1:16" ht="12.75" customHeight="1" x14ac:dyDescent="0.2">
      <c r="A639" s="26" t="s">
        <v>52</v>
      </c>
      <c r="E639" s="28" t="s">
        <v>46</v>
      </c>
    </row>
    <row r="640" spans="1:16" ht="12.75" customHeight="1" x14ac:dyDescent="0.2">
      <c r="E640" s="27" t="s">
        <v>46</v>
      </c>
    </row>
    <row r="641" spans="1:16" ht="12.75" customHeight="1" x14ac:dyDescent="0.2">
      <c r="A641" t="s">
        <v>40</v>
      </c>
      <c r="C641" s="5" t="s">
        <v>483</v>
      </c>
      <c r="E641" s="21" t="s">
        <v>568</v>
      </c>
      <c r="J641" s="20">
        <f>0</f>
        <v>0</v>
      </c>
      <c r="K641" s="20">
        <f>0</f>
        <v>0</v>
      </c>
      <c r="L641" s="20">
        <f>0+L642+L646+L650+L654+L658+L662+L666+L670+L674+L678+L682+L686+L690+L694+L698+L702+L706+L710</f>
        <v>0</v>
      </c>
      <c r="M641" s="20">
        <f>0+M642+M646+M650+M654+M658+M662+M666+M670+M674+M678+M682+M686+M690+M694+M698+M702+M706+M710</f>
        <v>0</v>
      </c>
    </row>
    <row r="642" spans="1:16" ht="12.75" customHeight="1" x14ac:dyDescent="0.2">
      <c r="A642" t="s">
        <v>43</v>
      </c>
      <c r="B642" s="4" t="s">
        <v>360</v>
      </c>
      <c r="C642" s="4" t="s">
        <v>360</v>
      </c>
      <c r="D642" t="s">
        <v>46</v>
      </c>
      <c r="E642" s="22" t="s">
        <v>569</v>
      </c>
      <c r="F642" s="23" t="s">
        <v>189</v>
      </c>
      <c r="G642" s="24">
        <v>4</v>
      </c>
      <c r="H642" s="23">
        <v>0</v>
      </c>
      <c r="I642" s="23">
        <f>ROUND(G642*H642,6)</f>
        <v>0</v>
      </c>
      <c r="L642" s="25">
        <v>0</v>
      </c>
      <c r="M642" s="20">
        <f>ROUND(ROUND(L642,2)*ROUND(G642,3),2)</f>
        <v>0</v>
      </c>
      <c r="N642" s="23" t="s">
        <v>57</v>
      </c>
      <c r="O642">
        <f>(M642*21)/100</f>
        <v>0</v>
      </c>
      <c r="P642" t="s">
        <v>50</v>
      </c>
    </row>
    <row r="643" spans="1:16" ht="12.75" customHeight="1" x14ac:dyDescent="0.2">
      <c r="A643" s="26" t="s">
        <v>51</v>
      </c>
      <c r="E643" s="27" t="s">
        <v>569</v>
      </c>
    </row>
    <row r="644" spans="1:16" ht="12.75" customHeight="1" x14ac:dyDescent="0.2">
      <c r="A644" s="26" t="s">
        <v>52</v>
      </c>
      <c r="E644" s="28" t="s">
        <v>46</v>
      </c>
    </row>
    <row r="645" spans="1:16" ht="12.75" customHeight="1" x14ac:dyDescent="0.2">
      <c r="E645" s="27" t="s">
        <v>46</v>
      </c>
    </row>
    <row r="646" spans="1:16" ht="12.75" customHeight="1" x14ac:dyDescent="0.2">
      <c r="A646" t="s">
        <v>43</v>
      </c>
      <c r="B646" s="4" t="s">
        <v>413</v>
      </c>
      <c r="C646" s="4" t="s">
        <v>413</v>
      </c>
      <c r="D646" t="s">
        <v>46</v>
      </c>
      <c r="E646" s="22" t="s">
        <v>570</v>
      </c>
      <c r="F646" s="23" t="s">
        <v>189</v>
      </c>
      <c r="G646" s="24">
        <v>2</v>
      </c>
      <c r="H646" s="23">
        <v>0</v>
      </c>
      <c r="I646" s="23">
        <f>ROUND(G646*H646,6)</f>
        <v>0</v>
      </c>
      <c r="L646" s="25">
        <v>0</v>
      </c>
      <c r="M646" s="20">
        <f>ROUND(ROUND(L646,2)*ROUND(G646,3),2)</f>
        <v>0</v>
      </c>
      <c r="N646" s="23" t="s">
        <v>57</v>
      </c>
      <c r="O646">
        <f>(M646*21)/100</f>
        <v>0</v>
      </c>
      <c r="P646" t="s">
        <v>50</v>
      </c>
    </row>
    <row r="647" spans="1:16" ht="12.75" customHeight="1" x14ac:dyDescent="0.2">
      <c r="A647" s="26" t="s">
        <v>51</v>
      </c>
      <c r="E647" s="27" t="s">
        <v>570</v>
      </c>
    </row>
    <row r="648" spans="1:16" ht="12.75" customHeight="1" x14ac:dyDescent="0.2">
      <c r="A648" s="26" t="s">
        <v>52</v>
      </c>
      <c r="E648" s="28" t="s">
        <v>46</v>
      </c>
    </row>
    <row r="649" spans="1:16" ht="12.75" customHeight="1" x14ac:dyDescent="0.2">
      <c r="E649" s="27" t="s">
        <v>46</v>
      </c>
    </row>
    <row r="650" spans="1:16" ht="12.75" customHeight="1" x14ac:dyDescent="0.2">
      <c r="A650" t="s">
        <v>43</v>
      </c>
      <c r="B650" s="4" t="s">
        <v>422</v>
      </c>
      <c r="C650" s="4" t="s">
        <v>422</v>
      </c>
      <c r="D650" t="s">
        <v>46</v>
      </c>
      <c r="E650" s="22" t="s">
        <v>571</v>
      </c>
      <c r="F650" s="23" t="s">
        <v>189</v>
      </c>
      <c r="G650" s="24">
        <v>4</v>
      </c>
      <c r="H650" s="23">
        <v>0</v>
      </c>
      <c r="I650" s="23">
        <f>ROUND(G650*H650,6)</f>
        <v>0</v>
      </c>
      <c r="L650" s="25">
        <v>0</v>
      </c>
      <c r="M650" s="20">
        <f>ROUND(ROUND(L650,2)*ROUND(G650,3),2)</f>
        <v>0</v>
      </c>
      <c r="N650" s="23" t="s">
        <v>57</v>
      </c>
      <c r="O650">
        <f>(M650*21)/100</f>
        <v>0</v>
      </c>
      <c r="P650" t="s">
        <v>50</v>
      </c>
    </row>
    <row r="651" spans="1:16" ht="12.75" customHeight="1" x14ac:dyDescent="0.2">
      <c r="A651" s="26" t="s">
        <v>51</v>
      </c>
      <c r="E651" s="27" t="s">
        <v>571</v>
      </c>
    </row>
    <row r="652" spans="1:16" ht="12.75" customHeight="1" x14ac:dyDescent="0.2">
      <c r="A652" s="26" t="s">
        <v>52</v>
      </c>
      <c r="E652" s="28" t="s">
        <v>46</v>
      </c>
    </row>
    <row r="653" spans="1:16" ht="12.75" customHeight="1" x14ac:dyDescent="0.2">
      <c r="E653" s="27" t="s">
        <v>46</v>
      </c>
    </row>
    <row r="654" spans="1:16" ht="12.75" customHeight="1" x14ac:dyDescent="0.2">
      <c r="A654" t="s">
        <v>43</v>
      </c>
      <c r="B654" s="4" t="s">
        <v>382</v>
      </c>
      <c r="C654" s="4" t="s">
        <v>382</v>
      </c>
      <c r="D654" t="s">
        <v>46</v>
      </c>
      <c r="E654" s="22" t="s">
        <v>572</v>
      </c>
      <c r="F654" s="23" t="s">
        <v>339</v>
      </c>
      <c r="G654" s="24">
        <v>1</v>
      </c>
      <c r="H654" s="23">
        <v>0</v>
      </c>
      <c r="I654" s="23">
        <f>ROUND(G654*H654,6)</f>
        <v>0</v>
      </c>
      <c r="L654" s="25">
        <v>0</v>
      </c>
      <c r="M654" s="20">
        <f>ROUND(ROUND(L654,2)*ROUND(G654,3),2)</f>
        <v>0</v>
      </c>
      <c r="N654" s="23" t="s">
        <v>57</v>
      </c>
      <c r="O654">
        <f>(M654*21)/100</f>
        <v>0</v>
      </c>
      <c r="P654" t="s">
        <v>50</v>
      </c>
    </row>
    <row r="655" spans="1:16" ht="12.75" customHeight="1" x14ac:dyDescent="0.2">
      <c r="A655" s="26" t="s">
        <v>51</v>
      </c>
      <c r="E655" s="27" t="s">
        <v>572</v>
      </c>
    </row>
    <row r="656" spans="1:16" ht="12.75" customHeight="1" x14ac:dyDescent="0.2">
      <c r="A656" s="26" t="s">
        <v>52</v>
      </c>
      <c r="E656" s="28" t="s">
        <v>46</v>
      </c>
    </row>
    <row r="657" spans="1:16" ht="12.75" customHeight="1" x14ac:dyDescent="0.2">
      <c r="E657" s="27" t="s">
        <v>46</v>
      </c>
    </row>
    <row r="658" spans="1:16" ht="12.75" customHeight="1" x14ac:dyDescent="0.2">
      <c r="A658" t="s">
        <v>43</v>
      </c>
      <c r="B658" s="4" t="s">
        <v>385</v>
      </c>
      <c r="C658" s="4" t="s">
        <v>385</v>
      </c>
      <c r="D658" t="s">
        <v>46</v>
      </c>
      <c r="E658" s="22" t="s">
        <v>573</v>
      </c>
      <c r="F658" s="23" t="s">
        <v>189</v>
      </c>
      <c r="G658" s="24">
        <v>2</v>
      </c>
      <c r="H658" s="23">
        <v>0</v>
      </c>
      <c r="I658" s="23">
        <f>ROUND(G658*H658,6)</f>
        <v>0</v>
      </c>
      <c r="L658" s="25">
        <v>0</v>
      </c>
      <c r="M658" s="20">
        <f>ROUND(ROUND(L658,2)*ROUND(G658,3),2)</f>
        <v>0</v>
      </c>
      <c r="N658" s="23" t="s">
        <v>57</v>
      </c>
      <c r="O658">
        <f>(M658*21)/100</f>
        <v>0</v>
      </c>
      <c r="P658" t="s">
        <v>50</v>
      </c>
    </row>
    <row r="659" spans="1:16" ht="12.75" customHeight="1" x14ac:dyDescent="0.2">
      <c r="A659" s="26" t="s">
        <v>51</v>
      </c>
      <c r="E659" s="27" t="s">
        <v>573</v>
      </c>
    </row>
    <row r="660" spans="1:16" ht="12.75" customHeight="1" x14ac:dyDescent="0.2">
      <c r="A660" s="26" t="s">
        <v>52</v>
      </c>
      <c r="E660" s="28" t="s">
        <v>46</v>
      </c>
    </row>
    <row r="661" spans="1:16" ht="12.75" customHeight="1" x14ac:dyDescent="0.2">
      <c r="E661" s="27" t="s">
        <v>46</v>
      </c>
    </row>
    <row r="662" spans="1:16" ht="12.75" customHeight="1" x14ac:dyDescent="0.2">
      <c r="A662" t="s">
        <v>43</v>
      </c>
      <c r="B662" s="4" t="s">
        <v>467</v>
      </c>
      <c r="C662" s="4" t="s">
        <v>464</v>
      </c>
      <c r="D662" t="s">
        <v>46</v>
      </c>
      <c r="E662" s="22" t="s">
        <v>574</v>
      </c>
      <c r="F662" s="23" t="s">
        <v>189</v>
      </c>
      <c r="G662" s="24">
        <v>2</v>
      </c>
      <c r="H662" s="23">
        <v>0</v>
      </c>
      <c r="I662" s="23">
        <f>ROUND(G662*H662,6)</f>
        <v>0</v>
      </c>
      <c r="L662" s="25">
        <v>0</v>
      </c>
      <c r="M662" s="20">
        <f>ROUND(ROUND(L662,2)*ROUND(G662,3),2)</f>
        <v>0</v>
      </c>
      <c r="N662" s="23" t="s">
        <v>57</v>
      </c>
      <c r="O662">
        <f>(M662*21)/100</f>
        <v>0</v>
      </c>
      <c r="P662" t="s">
        <v>50</v>
      </c>
    </row>
    <row r="663" spans="1:16" ht="12.75" customHeight="1" x14ac:dyDescent="0.2">
      <c r="A663" s="26" t="s">
        <v>51</v>
      </c>
      <c r="E663" s="27" t="s">
        <v>574</v>
      </c>
    </row>
    <row r="664" spans="1:16" ht="12.75" customHeight="1" x14ac:dyDescent="0.2">
      <c r="A664" s="26" t="s">
        <v>52</v>
      </c>
      <c r="E664" s="28" t="s">
        <v>46</v>
      </c>
    </row>
    <row r="665" spans="1:16" ht="12.75" customHeight="1" x14ac:dyDescent="0.2">
      <c r="E665" s="27" t="s">
        <v>46</v>
      </c>
    </row>
    <row r="666" spans="1:16" ht="12.75" customHeight="1" x14ac:dyDescent="0.2">
      <c r="A666" t="s">
        <v>43</v>
      </c>
      <c r="B666" s="4" t="s">
        <v>464</v>
      </c>
      <c r="C666" s="4" t="s">
        <v>461</v>
      </c>
      <c r="D666" t="s">
        <v>46</v>
      </c>
      <c r="E666" s="22" t="s">
        <v>575</v>
      </c>
      <c r="F666" s="23" t="s">
        <v>189</v>
      </c>
      <c r="G666" s="24">
        <v>4</v>
      </c>
      <c r="H666" s="23">
        <v>0</v>
      </c>
      <c r="I666" s="23">
        <f>ROUND(G666*H666,6)</f>
        <v>0</v>
      </c>
      <c r="L666" s="25">
        <v>0</v>
      </c>
      <c r="M666" s="20">
        <f>ROUND(ROUND(L666,2)*ROUND(G666,3),2)</f>
        <v>0</v>
      </c>
      <c r="N666" s="23" t="s">
        <v>57</v>
      </c>
      <c r="O666">
        <f>(M666*21)/100</f>
        <v>0</v>
      </c>
      <c r="P666" t="s">
        <v>50</v>
      </c>
    </row>
    <row r="667" spans="1:16" ht="12.75" customHeight="1" x14ac:dyDescent="0.2">
      <c r="A667" s="26" t="s">
        <v>51</v>
      </c>
      <c r="E667" s="27" t="s">
        <v>575</v>
      </c>
    </row>
    <row r="668" spans="1:16" ht="12.75" customHeight="1" x14ac:dyDescent="0.2">
      <c r="A668" s="26" t="s">
        <v>52</v>
      </c>
      <c r="E668" s="28" t="s">
        <v>46</v>
      </c>
    </row>
    <row r="669" spans="1:16" ht="12.75" customHeight="1" x14ac:dyDescent="0.2">
      <c r="E669" s="27" t="s">
        <v>46</v>
      </c>
    </row>
    <row r="670" spans="1:16" ht="12.75" customHeight="1" x14ac:dyDescent="0.2">
      <c r="A670" t="s">
        <v>43</v>
      </c>
      <c r="B670" s="4" t="s">
        <v>461</v>
      </c>
      <c r="C670" s="4" t="s">
        <v>379</v>
      </c>
      <c r="D670" t="s">
        <v>46</v>
      </c>
      <c r="E670" s="22" t="s">
        <v>576</v>
      </c>
      <c r="F670" s="23" t="s">
        <v>189</v>
      </c>
      <c r="G670" s="24">
        <v>1</v>
      </c>
      <c r="H670" s="23">
        <v>0</v>
      </c>
      <c r="I670" s="23">
        <f>ROUND(G670*H670,6)</f>
        <v>0</v>
      </c>
      <c r="L670" s="25">
        <v>0</v>
      </c>
      <c r="M670" s="20">
        <f>ROUND(ROUND(L670,2)*ROUND(G670,3),2)</f>
        <v>0</v>
      </c>
      <c r="N670" s="23" t="s">
        <v>57</v>
      </c>
      <c r="O670">
        <f>(M670*21)/100</f>
        <v>0</v>
      </c>
      <c r="P670" t="s">
        <v>50</v>
      </c>
    </row>
    <row r="671" spans="1:16" ht="12.75" customHeight="1" x14ac:dyDescent="0.2">
      <c r="A671" s="26" t="s">
        <v>51</v>
      </c>
      <c r="E671" s="27" t="s">
        <v>576</v>
      </c>
    </row>
    <row r="672" spans="1:16" ht="12.75" customHeight="1" x14ac:dyDescent="0.2">
      <c r="A672" s="26" t="s">
        <v>52</v>
      </c>
      <c r="E672" s="28" t="s">
        <v>46</v>
      </c>
    </row>
    <row r="673" spans="1:16" ht="12.75" customHeight="1" x14ac:dyDescent="0.2">
      <c r="E673" s="27" t="s">
        <v>46</v>
      </c>
    </row>
    <row r="674" spans="1:16" ht="12.75" customHeight="1" x14ac:dyDescent="0.2">
      <c r="A674" t="s">
        <v>43</v>
      </c>
      <c r="B674" s="4" t="s">
        <v>365</v>
      </c>
      <c r="C674" s="4" t="s">
        <v>365</v>
      </c>
      <c r="D674" t="s">
        <v>46</v>
      </c>
      <c r="E674" s="22" t="s">
        <v>577</v>
      </c>
      <c r="F674" s="23" t="s">
        <v>189</v>
      </c>
      <c r="G674" s="24">
        <v>1</v>
      </c>
      <c r="H674" s="23">
        <v>0</v>
      </c>
      <c r="I674" s="23">
        <f>ROUND(G674*H674,6)</f>
        <v>0</v>
      </c>
      <c r="L674" s="25">
        <v>0</v>
      </c>
      <c r="M674" s="20">
        <f>ROUND(ROUND(L674,2)*ROUND(G674,3),2)</f>
        <v>0</v>
      </c>
      <c r="N674" s="23" t="s">
        <v>57</v>
      </c>
      <c r="O674">
        <f>(M674*21)/100</f>
        <v>0</v>
      </c>
      <c r="P674" t="s">
        <v>50</v>
      </c>
    </row>
    <row r="675" spans="1:16" ht="12.75" customHeight="1" x14ac:dyDescent="0.2">
      <c r="A675" s="26" t="s">
        <v>51</v>
      </c>
      <c r="E675" s="27"/>
    </row>
    <row r="676" spans="1:16" ht="12.75" customHeight="1" x14ac:dyDescent="0.2">
      <c r="A676" s="26" t="s">
        <v>52</v>
      </c>
      <c r="E676" s="28" t="s">
        <v>46</v>
      </c>
    </row>
    <row r="677" spans="1:16" ht="12.75" customHeight="1" x14ac:dyDescent="0.2">
      <c r="E677" s="27" t="s">
        <v>46</v>
      </c>
    </row>
    <row r="678" spans="1:16" ht="12.75" customHeight="1" x14ac:dyDescent="0.2">
      <c r="A678" t="s">
        <v>43</v>
      </c>
      <c r="B678" s="4" t="s">
        <v>370</v>
      </c>
      <c r="C678" s="4" t="s">
        <v>370</v>
      </c>
      <c r="D678" t="s">
        <v>46</v>
      </c>
      <c r="E678" s="22" t="s">
        <v>578</v>
      </c>
      <c r="F678" s="23" t="s">
        <v>189</v>
      </c>
      <c r="G678" s="24">
        <v>1</v>
      </c>
      <c r="H678" s="23">
        <v>0</v>
      </c>
      <c r="I678" s="23">
        <f>ROUND(G678*H678,6)</f>
        <v>0</v>
      </c>
      <c r="L678" s="25">
        <v>0</v>
      </c>
      <c r="M678" s="20">
        <f>ROUND(ROUND(L678,2)*ROUND(G678,3),2)</f>
        <v>0</v>
      </c>
      <c r="N678" s="23" t="s">
        <v>57</v>
      </c>
      <c r="O678">
        <f>(M678*21)/100</f>
        <v>0</v>
      </c>
      <c r="P678" t="s">
        <v>50</v>
      </c>
    </row>
    <row r="679" spans="1:16" ht="12.75" customHeight="1" x14ac:dyDescent="0.2">
      <c r="A679" s="26" t="s">
        <v>51</v>
      </c>
      <c r="E679" s="27"/>
    </row>
    <row r="680" spans="1:16" ht="12.75" customHeight="1" x14ac:dyDescent="0.2">
      <c r="A680" s="26" t="s">
        <v>52</v>
      </c>
      <c r="E680" s="28" t="s">
        <v>46</v>
      </c>
    </row>
    <row r="681" spans="1:16" ht="12.75" customHeight="1" x14ac:dyDescent="0.2">
      <c r="E681" s="27" t="s">
        <v>46</v>
      </c>
    </row>
    <row r="682" spans="1:16" ht="12.75" customHeight="1" x14ac:dyDescent="0.2">
      <c r="A682" t="s">
        <v>43</v>
      </c>
      <c r="B682" s="4" t="s">
        <v>50</v>
      </c>
      <c r="C682" s="4" t="s">
        <v>50</v>
      </c>
      <c r="D682" t="s">
        <v>46</v>
      </c>
      <c r="E682" s="22" t="s">
        <v>579</v>
      </c>
      <c r="F682" s="23" t="s">
        <v>189</v>
      </c>
      <c r="G682" s="24">
        <v>1</v>
      </c>
      <c r="H682" s="23">
        <v>0</v>
      </c>
      <c r="I682" s="23">
        <f>ROUND(G682*H682,6)</f>
        <v>0</v>
      </c>
      <c r="L682" s="25">
        <v>0</v>
      </c>
      <c r="M682" s="20">
        <f>ROUND(ROUND(L682,2)*ROUND(G682,3),2)</f>
        <v>0</v>
      </c>
      <c r="N682" s="23" t="s">
        <v>57</v>
      </c>
      <c r="O682">
        <f>(M682*21)/100</f>
        <v>0</v>
      </c>
      <c r="P682" t="s">
        <v>50</v>
      </c>
    </row>
    <row r="683" spans="1:16" ht="12.75" customHeight="1" x14ac:dyDescent="0.2">
      <c r="A683" s="26" t="s">
        <v>51</v>
      </c>
      <c r="E683" s="27" t="s">
        <v>579</v>
      </c>
    </row>
    <row r="684" spans="1:16" ht="12.75" customHeight="1" x14ac:dyDescent="0.2">
      <c r="A684" s="26" t="s">
        <v>52</v>
      </c>
      <c r="E684" s="28" t="s">
        <v>46</v>
      </c>
    </row>
    <row r="685" spans="1:16" ht="12.75" customHeight="1" x14ac:dyDescent="0.2">
      <c r="E685" s="27" t="s">
        <v>46</v>
      </c>
    </row>
    <row r="686" spans="1:16" ht="12.75" customHeight="1" x14ac:dyDescent="0.2">
      <c r="A686" t="s">
        <v>43</v>
      </c>
      <c r="B686" s="4" t="s">
        <v>440</v>
      </c>
      <c r="C686" s="4" t="s">
        <v>440</v>
      </c>
      <c r="D686" t="s">
        <v>46</v>
      </c>
      <c r="E686" s="22" t="s">
        <v>580</v>
      </c>
      <c r="F686" s="23" t="s">
        <v>189</v>
      </c>
      <c r="G686" s="24">
        <v>2</v>
      </c>
      <c r="H686" s="23">
        <v>0</v>
      </c>
      <c r="I686" s="23">
        <f>ROUND(G686*H686,6)</f>
        <v>0</v>
      </c>
      <c r="L686" s="25">
        <v>0</v>
      </c>
      <c r="M686" s="20">
        <f>ROUND(ROUND(L686,2)*ROUND(G686,3),2)</f>
        <v>0</v>
      </c>
      <c r="N686" s="23" t="s">
        <v>57</v>
      </c>
      <c r="O686">
        <f>(M686*21)/100</f>
        <v>0</v>
      </c>
      <c r="P686" t="s">
        <v>50</v>
      </c>
    </row>
    <row r="687" spans="1:16" ht="12.75" customHeight="1" x14ac:dyDescent="0.2">
      <c r="A687" s="26" t="s">
        <v>51</v>
      </c>
      <c r="E687" s="27" t="s">
        <v>580</v>
      </c>
    </row>
    <row r="688" spans="1:16" ht="12.75" customHeight="1" x14ac:dyDescent="0.2">
      <c r="A688" s="26" t="s">
        <v>52</v>
      </c>
      <c r="E688" s="28" t="s">
        <v>46</v>
      </c>
    </row>
    <row r="689" spans="1:16" ht="12.75" customHeight="1" x14ac:dyDescent="0.2">
      <c r="E689" s="27" t="s">
        <v>46</v>
      </c>
    </row>
    <row r="690" spans="1:16" ht="12.75" customHeight="1" x14ac:dyDescent="0.2">
      <c r="A690" t="s">
        <v>43</v>
      </c>
      <c r="B690" s="4" t="s">
        <v>456</v>
      </c>
      <c r="C690" s="4" t="s">
        <v>456</v>
      </c>
      <c r="D690" t="s">
        <v>46</v>
      </c>
      <c r="E690" s="22" t="s">
        <v>581</v>
      </c>
      <c r="F690" s="23" t="s">
        <v>189</v>
      </c>
      <c r="G690" s="24">
        <v>2</v>
      </c>
      <c r="H690" s="23">
        <v>0</v>
      </c>
      <c r="I690" s="23">
        <f>ROUND(G690*H690,6)</f>
        <v>0</v>
      </c>
      <c r="L690" s="25">
        <v>0</v>
      </c>
      <c r="M690" s="20">
        <f>ROUND(ROUND(L690,2)*ROUND(G690,3),2)</f>
        <v>0</v>
      </c>
      <c r="N690" s="23" t="s">
        <v>57</v>
      </c>
      <c r="O690">
        <f>(M690*21)/100</f>
        <v>0</v>
      </c>
      <c r="P690" t="s">
        <v>50</v>
      </c>
    </row>
    <row r="691" spans="1:16" ht="12.75" customHeight="1" x14ac:dyDescent="0.2">
      <c r="A691" s="26" t="s">
        <v>51</v>
      </c>
      <c r="E691" s="27" t="s">
        <v>581</v>
      </c>
    </row>
    <row r="692" spans="1:16" ht="12.75" customHeight="1" x14ac:dyDescent="0.2">
      <c r="A692" s="26" t="s">
        <v>52</v>
      </c>
      <c r="E692" s="28" t="s">
        <v>46</v>
      </c>
    </row>
    <row r="693" spans="1:16" ht="12.75" customHeight="1" x14ac:dyDescent="0.2">
      <c r="E693" s="27" t="s">
        <v>46</v>
      </c>
    </row>
    <row r="694" spans="1:16" ht="12.75" customHeight="1" x14ac:dyDescent="0.2">
      <c r="A694" t="s">
        <v>43</v>
      </c>
      <c r="B694" s="4" t="s">
        <v>410</v>
      </c>
      <c r="C694" s="4" t="s">
        <v>410</v>
      </c>
      <c r="D694" t="s">
        <v>46</v>
      </c>
      <c r="E694" s="22" t="s">
        <v>582</v>
      </c>
      <c r="F694" s="23" t="s">
        <v>189</v>
      </c>
      <c r="G694" s="24">
        <v>2</v>
      </c>
      <c r="H694" s="23">
        <v>0</v>
      </c>
      <c r="I694" s="23">
        <f>ROUND(G694*H694,6)</f>
        <v>0</v>
      </c>
      <c r="L694" s="25">
        <v>0</v>
      </c>
      <c r="M694" s="20">
        <f>ROUND(ROUND(L694,2)*ROUND(G694,3),2)</f>
        <v>0</v>
      </c>
      <c r="N694" s="23" t="s">
        <v>57</v>
      </c>
      <c r="O694">
        <f>(M694*21)/100</f>
        <v>0</v>
      </c>
      <c r="P694" t="s">
        <v>50</v>
      </c>
    </row>
    <row r="695" spans="1:16" ht="12.75" customHeight="1" x14ac:dyDescent="0.2">
      <c r="A695" s="26" t="s">
        <v>51</v>
      </c>
      <c r="E695" s="27" t="s">
        <v>582</v>
      </c>
    </row>
    <row r="696" spans="1:16" ht="12.75" customHeight="1" x14ac:dyDescent="0.2">
      <c r="A696" s="26" t="s">
        <v>52</v>
      </c>
      <c r="E696" s="28" t="s">
        <v>46</v>
      </c>
    </row>
    <row r="697" spans="1:16" ht="12.75" customHeight="1" x14ac:dyDescent="0.2">
      <c r="E697" s="27" t="s">
        <v>46</v>
      </c>
    </row>
    <row r="698" spans="1:16" ht="12.75" customHeight="1" x14ac:dyDescent="0.2">
      <c r="A698" t="s">
        <v>43</v>
      </c>
      <c r="B698" s="4" t="s">
        <v>41</v>
      </c>
      <c r="C698" s="4" t="s">
        <v>41</v>
      </c>
      <c r="D698" t="s">
        <v>46</v>
      </c>
      <c r="E698" s="22" t="s">
        <v>583</v>
      </c>
      <c r="F698" s="23" t="s">
        <v>189</v>
      </c>
      <c r="G698" s="24">
        <v>8</v>
      </c>
      <c r="H698" s="23">
        <v>0</v>
      </c>
      <c r="I698" s="23">
        <f>ROUND(G698*H698,6)</f>
        <v>0</v>
      </c>
      <c r="L698" s="25">
        <v>0</v>
      </c>
      <c r="M698" s="20">
        <f>ROUND(ROUND(L698,2)*ROUND(G698,3),2)</f>
        <v>0</v>
      </c>
      <c r="N698" s="23" t="s">
        <v>57</v>
      </c>
      <c r="O698">
        <f>(M698*21)/100</f>
        <v>0</v>
      </c>
      <c r="P698" t="s">
        <v>50</v>
      </c>
    </row>
    <row r="699" spans="1:16" ht="12.75" customHeight="1" x14ac:dyDescent="0.2">
      <c r="A699" s="26" t="s">
        <v>51</v>
      </c>
      <c r="E699" s="27" t="s">
        <v>583</v>
      </c>
    </row>
    <row r="700" spans="1:16" ht="12.75" customHeight="1" x14ac:dyDescent="0.2">
      <c r="A700" s="26" t="s">
        <v>52</v>
      </c>
      <c r="E700" s="28" t="s">
        <v>46</v>
      </c>
    </row>
    <row r="701" spans="1:16" ht="12.75" customHeight="1" x14ac:dyDescent="0.2">
      <c r="E701" s="27" t="s">
        <v>46</v>
      </c>
    </row>
    <row r="702" spans="1:16" ht="12.75" customHeight="1" x14ac:dyDescent="0.2">
      <c r="A702" t="s">
        <v>43</v>
      </c>
      <c r="B702" s="4" t="s">
        <v>399</v>
      </c>
      <c r="C702" s="4" t="s">
        <v>399</v>
      </c>
      <c r="D702" t="s">
        <v>46</v>
      </c>
      <c r="E702" s="22" t="s">
        <v>584</v>
      </c>
      <c r="F702" s="23" t="s">
        <v>339</v>
      </c>
      <c r="G702" s="24">
        <v>1</v>
      </c>
      <c r="H702" s="23">
        <v>0</v>
      </c>
      <c r="I702" s="23">
        <f>ROUND(G702*H702,6)</f>
        <v>0</v>
      </c>
      <c r="L702" s="25">
        <v>0</v>
      </c>
      <c r="M702" s="20">
        <f>ROUND(ROUND(L702,2)*ROUND(G702,3),2)</f>
        <v>0</v>
      </c>
      <c r="N702" s="23" t="s">
        <v>57</v>
      </c>
      <c r="O702">
        <f>(M702*21)/100</f>
        <v>0</v>
      </c>
      <c r="P702" t="s">
        <v>50</v>
      </c>
    </row>
    <row r="703" spans="1:16" ht="12.75" customHeight="1" x14ac:dyDescent="0.2">
      <c r="A703" s="26" t="s">
        <v>51</v>
      </c>
      <c r="E703" s="27" t="s">
        <v>584</v>
      </c>
    </row>
    <row r="704" spans="1:16" ht="12.75" customHeight="1" x14ac:dyDescent="0.2">
      <c r="A704" s="26" t="s">
        <v>52</v>
      </c>
      <c r="E704" s="28" t="s">
        <v>46</v>
      </c>
    </row>
    <row r="705" spans="1:16" ht="12.75" customHeight="1" x14ac:dyDescent="0.2">
      <c r="E705" s="27" t="s">
        <v>46</v>
      </c>
    </row>
    <row r="706" spans="1:16" ht="12.75" customHeight="1" x14ac:dyDescent="0.2">
      <c r="A706" t="s">
        <v>43</v>
      </c>
      <c r="B706" s="4" t="s">
        <v>407</v>
      </c>
      <c r="C706" s="4" t="s">
        <v>407</v>
      </c>
      <c r="D706" t="s">
        <v>46</v>
      </c>
      <c r="E706" s="22" t="s">
        <v>585</v>
      </c>
      <c r="F706" s="23" t="s">
        <v>189</v>
      </c>
      <c r="G706" s="24">
        <v>2</v>
      </c>
      <c r="H706" s="23">
        <v>0</v>
      </c>
      <c r="I706" s="23">
        <f>ROUND(G706*H706,6)</f>
        <v>0</v>
      </c>
      <c r="L706" s="25">
        <v>0</v>
      </c>
      <c r="M706" s="20">
        <f>ROUND(ROUND(L706,2)*ROUND(G706,3),2)</f>
        <v>0</v>
      </c>
      <c r="N706" s="23" t="s">
        <v>57</v>
      </c>
      <c r="O706">
        <f>(M706*21)/100</f>
        <v>0</v>
      </c>
      <c r="P706" t="s">
        <v>50</v>
      </c>
    </row>
    <row r="707" spans="1:16" ht="12.75" customHeight="1" x14ac:dyDescent="0.2">
      <c r="A707" s="26" t="s">
        <v>51</v>
      </c>
      <c r="E707" s="27" t="s">
        <v>585</v>
      </c>
    </row>
    <row r="708" spans="1:16" ht="12.75" customHeight="1" x14ac:dyDescent="0.2">
      <c r="A708" s="26" t="s">
        <v>52</v>
      </c>
      <c r="E708" s="28" t="s">
        <v>46</v>
      </c>
    </row>
    <row r="709" spans="1:16" ht="12.75" customHeight="1" x14ac:dyDescent="0.2">
      <c r="E709" s="27" t="s">
        <v>46</v>
      </c>
    </row>
    <row r="710" spans="1:16" ht="23.25" customHeight="1" x14ac:dyDescent="0.2">
      <c r="A710" t="s">
        <v>43</v>
      </c>
      <c r="B710" s="4" t="s">
        <v>280</v>
      </c>
      <c r="C710" s="4" t="s">
        <v>280</v>
      </c>
      <c r="D710" t="s">
        <v>46</v>
      </c>
      <c r="E710" s="22" t="s">
        <v>586</v>
      </c>
      <c r="F710" s="23" t="s">
        <v>339</v>
      </c>
      <c r="G710" s="24">
        <v>1</v>
      </c>
      <c r="H710" s="23">
        <v>0</v>
      </c>
      <c r="I710" s="23">
        <f>ROUND(G710*H710,6)</f>
        <v>0</v>
      </c>
      <c r="L710" s="25">
        <v>0</v>
      </c>
      <c r="M710" s="20">
        <f>ROUND(ROUND(L710,2)*ROUND(G710,3),2)</f>
        <v>0</v>
      </c>
      <c r="N710" s="23" t="s">
        <v>57</v>
      </c>
      <c r="O710">
        <f>(M710*21)/100</f>
        <v>0</v>
      </c>
      <c r="P710" t="s">
        <v>50</v>
      </c>
    </row>
    <row r="711" spans="1:16" ht="23.25" customHeight="1" x14ac:dyDescent="0.2">
      <c r="A711" s="26" t="s">
        <v>51</v>
      </c>
      <c r="E711" s="27" t="s">
        <v>586</v>
      </c>
    </row>
    <row r="712" spans="1:16" ht="12.75" customHeight="1" x14ac:dyDescent="0.2">
      <c r="A712" s="26" t="s">
        <v>52</v>
      </c>
      <c r="E712" s="28" t="s">
        <v>46</v>
      </c>
    </row>
    <row r="713" spans="1:16" ht="12.75" customHeight="1" x14ac:dyDescent="0.2">
      <c r="E713" s="27" t="s">
        <v>46</v>
      </c>
    </row>
  </sheetData>
  <sheetProtection algorithmName="SHA-512" hashValue="K5X1/1qkBhyEulOeZebgkO/GNEN6FS+yiJ75mQ5HgKglYPaBiPDJi/cfPwmhKxiBru2owKEBtKzCpXreLUhRzg==" saltValue="UCd1ijSlxbEp6UlhyLrCAg==" spinCount="100000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1"/>
  <sheetViews>
    <sheetView topLeftCell="B1" workbookViewId="0">
      <pane ySplit="7" topLeftCell="A652" activePane="bottomLeft" state="frozen"/>
      <selection pane="bottomLeft" activeCell="H660" sqref="H66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0" t="s">
        <v>16</v>
      </c>
      <c r="B1" s="31"/>
      <c r="C1" s="35"/>
      <c r="D1" s="31"/>
      <c r="E1" s="34" t="s">
        <v>19</v>
      </c>
      <c r="F1" s="31"/>
      <c r="G1" s="31"/>
      <c r="H1" s="31"/>
      <c r="I1" s="31"/>
      <c r="J1" s="31"/>
      <c r="K1" s="31"/>
      <c r="L1" s="31"/>
      <c r="M1" s="31"/>
      <c r="N1" s="31"/>
    </row>
    <row r="2" spans="1:16" ht="20.100000000000001" customHeight="1" x14ac:dyDescent="0.2">
      <c r="A2" s="10"/>
      <c r="B2" s="31"/>
      <c r="C2" s="35"/>
      <c r="D2" s="31"/>
      <c r="E2" s="35"/>
      <c r="F2" s="31"/>
      <c r="G2" s="31"/>
      <c r="H2" s="31"/>
      <c r="I2" s="31"/>
      <c r="J2" s="31"/>
      <c r="K2" s="31"/>
      <c r="L2" s="32"/>
      <c r="M2" s="32"/>
      <c r="N2" s="31"/>
    </row>
    <row r="3" spans="1:16" ht="15" customHeight="1" x14ac:dyDescent="0.25">
      <c r="A3" s="10" t="s">
        <v>17</v>
      </c>
      <c r="B3" s="13" t="s">
        <v>20</v>
      </c>
      <c r="C3" s="36" t="s">
        <v>2</v>
      </c>
      <c r="D3" s="37"/>
      <c r="E3" s="13" t="s">
        <v>3</v>
      </c>
      <c r="L3" s="11" t="s">
        <v>587</v>
      </c>
      <c r="M3" s="30">
        <f>0+K8+K277+K589+K672+M8+M277+M589+M672</f>
        <v>0</v>
      </c>
      <c r="N3" s="12" t="s">
        <v>13</v>
      </c>
    </row>
    <row r="4" spans="1:16" ht="15" customHeight="1" x14ac:dyDescent="0.25">
      <c r="A4" s="15" t="s">
        <v>18</v>
      </c>
      <c r="B4" s="16" t="s">
        <v>21</v>
      </c>
      <c r="C4" s="36" t="s">
        <v>587</v>
      </c>
      <c r="D4" s="37"/>
      <c r="E4" s="16" t="s">
        <v>588</v>
      </c>
    </row>
    <row r="5" spans="1:16" ht="12.75" customHeight="1" x14ac:dyDescent="0.2">
      <c r="A5" s="38" t="s">
        <v>22</v>
      </c>
      <c r="B5" s="38" t="s">
        <v>23</v>
      </c>
      <c r="C5" s="38" t="s">
        <v>24</v>
      </c>
      <c r="D5" s="38" t="s">
        <v>25</v>
      </c>
      <c r="E5" s="38" t="s">
        <v>26</v>
      </c>
      <c r="F5" s="38" t="s">
        <v>27</v>
      </c>
      <c r="G5" s="38" t="s">
        <v>28</v>
      </c>
      <c r="H5" s="38" t="s">
        <v>29</v>
      </c>
      <c r="I5" s="38" t="s">
        <v>30</v>
      </c>
      <c r="J5" s="38" t="s">
        <v>31</v>
      </c>
      <c r="K5" s="38"/>
      <c r="L5" s="38"/>
      <c r="M5" s="38"/>
      <c r="N5" s="38" t="s">
        <v>36</v>
      </c>
    </row>
    <row r="6" spans="1:16" ht="12.75" customHeight="1" x14ac:dyDescent="0.2">
      <c r="A6" s="38"/>
      <c r="B6" s="38"/>
      <c r="C6" s="38"/>
      <c r="D6" s="38"/>
      <c r="E6" s="38"/>
      <c r="F6" s="38"/>
      <c r="G6" s="38"/>
      <c r="H6" s="38"/>
      <c r="I6" s="38"/>
      <c r="J6" s="38" t="s">
        <v>32</v>
      </c>
      <c r="K6" s="38"/>
      <c r="L6" s="38" t="s">
        <v>33</v>
      </c>
      <c r="M6" s="38"/>
      <c r="N6" s="38"/>
    </row>
    <row r="7" spans="1:16" ht="12.75" customHeight="1" x14ac:dyDescent="0.2">
      <c r="A7" s="38"/>
      <c r="B7" s="38"/>
      <c r="C7" s="38"/>
      <c r="D7" s="38"/>
      <c r="E7" s="38"/>
      <c r="F7" s="38"/>
      <c r="G7" s="38"/>
      <c r="H7" s="38"/>
      <c r="I7" s="38"/>
      <c r="J7" s="14" t="s">
        <v>34</v>
      </c>
      <c r="K7" s="14" t="s">
        <v>35</v>
      </c>
      <c r="L7" s="14" t="s">
        <v>34</v>
      </c>
      <c r="M7" s="14" t="s">
        <v>35</v>
      </c>
      <c r="N7" s="38"/>
    </row>
    <row r="8" spans="1:16" ht="12.75" customHeight="1" x14ac:dyDescent="0.2">
      <c r="A8" t="s">
        <v>37</v>
      </c>
      <c r="C8" s="17" t="s">
        <v>38</v>
      </c>
      <c r="E8" s="19" t="s">
        <v>39</v>
      </c>
      <c r="J8" s="18">
        <f>0+J9+J34+J51+J92+J105+J126+J171+J196+J201+J230+J251+J260</f>
        <v>0</v>
      </c>
      <c r="K8" s="18">
        <f>0+K9+K34+K51+K92+K105+K126+K171+K196+K201+K230+K251+K260</f>
        <v>0</v>
      </c>
      <c r="L8" s="18">
        <f>0+L9+L34+L51+L92+L105+L126+L171+L196+L201+L230+L251+L260</f>
        <v>0</v>
      </c>
      <c r="M8" s="18">
        <f>0+M9+M34+M51+M92+M105+M126+M171+M196+M201+M230+M251+M260</f>
        <v>0</v>
      </c>
    </row>
    <row r="9" spans="1:16" ht="12.75" customHeight="1" x14ac:dyDescent="0.2">
      <c r="A9" t="s">
        <v>40</v>
      </c>
      <c r="C9" s="5" t="s">
        <v>41</v>
      </c>
      <c r="E9" s="21" t="s">
        <v>42</v>
      </c>
      <c r="J9" s="20">
        <f>0</f>
        <v>0</v>
      </c>
      <c r="K9" s="20">
        <f>0</f>
        <v>0</v>
      </c>
      <c r="L9" s="20">
        <f>0+L10+L14+L18+L22+L26+L30</f>
        <v>0</v>
      </c>
      <c r="M9" s="20">
        <f>0+M10+M14+M18+M22+M26+M30</f>
        <v>0</v>
      </c>
    </row>
    <row r="10" spans="1:16" ht="12.75" customHeight="1" x14ac:dyDescent="0.2">
      <c r="A10" t="s">
        <v>43</v>
      </c>
      <c r="B10" s="4" t="s">
        <v>456</v>
      </c>
      <c r="C10" s="4" t="s">
        <v>45</v>
      </c>
      <c r="D10" t="s">
        <v>46</v>
      </c>
      <c r="E10" s="22" t="s">
        <v>47</v>
      </c>
      <c r="F10" s="23" t="s">
        <v>48</v>
      </c>
      <c r="G10" s="24">
        <v>102.584</v>
      </c>
      <c r="H10" s="23">
        <v>5.2700000000000004E-3</v>
      </c>
      <c r="I10" s="23">
        <f>ROUND(G10*H10,6)</f>
        <v>0.54061800000000004</v>
      </c>
      <c r="L10" s="25">
        <v>0</v>
      </c>
      <c r="M10" s="20">
        <f>ROUND(ROUND(L10,2)*ROUND(G10,3),2)</f>
        <v>0</v>
      </c>
      <c r="N10" s="23" t="s">
        <v>49</v>
      </c>
      <c r="O10">
        <f>(M10*21)/100</f>
        <v>0</v>
      </c>
      <c r="P10" t="s">
        <v>50</v>
      </c>
    </row>
    <row r="11" spans="1:16" ht="12.75" customHeight="1" x14ac:dyDescent="0.2">
      <c r="A11" s="26" t="s">
        <v>51</v>
      </c>
      <c r="E11" s="27" t="s">
        <v>47</v>
      </c>
    </row>
    <row r="12" spans="1:16" ht="38.25" customHeight="1" x14ac:dyDescent="0.2">
      <c r="A12" s="26" t="s">
        <v>52</v>
      </c>
      <c r="E12" s="28" t="s">
        <v>589</v>
      </c>
    </row>
    <row r="13" spans="1:16" ht="12.75" customHeight="1" x14ac:dyDescent="0.2">
      <c r="E13" s="27" t="s">
        <v>46</v>
      </c>
    </row>
    <row r="14" spans="1:16" ht="12.75" customHeight="1" x14ac:dyDescent="0.2">
      <c r="A14" t="s">
        <v>43</v>
      </c>
      <c r="B14" s="4" t="s">
        <v>440</v>
      </c>
      <c r="C14" s="4" t="s">
        <v>55</v>
      </c>
      <c r="D14" t="s">
        <v>46</v>
      </c>
      <c r="E14" s="22" t="s">
        <v>56</v>
      </c>
      <c r="F14" s="23" t="s">
        <v>48</v>
      </c>
      <c r="G14" s="24">
        <v>102.584</v>
      </c>
      <c r="H14" s="23">
        <v>1.5910000000000001E-2</v>
      </c>
      <c r="I14" s="23">
        <f>ROUND(G14*H14,6)</f>
        <v>1.6321110000000001</v>
      </c>
      <c r="L14" s="25">
        <v>0</v>
      </c>
      <c r="M14" s="20">
        <f>ROUND(ROUND(L14,2)*ROUND(G14,3),2)</f>
        <v>0</v>
      </c>
      <c r="N14" s="23" t="s">
        <v>57</v>
      </c>
      <c r="O14">
        <f>(M14*21)/100</f>
        <v>0</v>
      </c>
      <c r="P14" t="s">
        <v>50</v>
      </c>
    </row>
    <row r="15" spans="1:16" ht="12.75" customHeight="1" x14ac:dyDescent="0.2">
      <c r="A15" s="26" t="s">
        <v>51</v>
      </c>
      <c r="E15" s="27" t="s">
        <v>56</v>
      </c>
    </row>
    <row r="16" spans="1:16" ht="38.25" customHeight="1" x14ac:dyDescent="0.2">
      <c r="A16" s="26" t="s">
        <v>52</v>
      </c>
      <c r="E16" s="28" t="s">
        <v>589</v>
      </c>
    </row>
    <row r="17" spans="1:16" ht="12.75" customHeight="1" x14ac:dyDescent="0.2">
      <c r="E17" s="27" t="s">
        <v>46</v>
      </c>
    </row>
    <row r="18" spans="1:16" ht="12.75" customHeight="1" x14ac:dyDescent="0.2">
      <c r="A18" t="s">
        <v>43</v>
      </c>
      <c r="B18" s="4" t="s">
        <v>360</v>
      </c>
      <c r="C18" s="4" t="s">
        <v>59</v>
      </c>
      <c r="D18" t="s">
        <v>46</v>
      </c>
      <c r="E18" s="22" t="s">
        <v>60</v>
      </c>
      <c r="F18" s="23" t="s">
        <v>48</v>
      </c>
      <c r="G18" s="24">
        <v>177.74</v>
      </c>
      <c r="H18" s="23">
        <v>1.5910000000000001E-2</v>
      </c>
      <c r="I18" s="23">
        <f>ROUND(G18*H18,6)</f>
        <v>2.8278430000000001</v>
      </c>
      <c r="L18" s="25">
        <v>0</v>
      </c>
      <c r="M18" s="20">
        <f>ROUND(ROUND(L18,2)*ROUND(G18,3),2)</f>
        <v>0</v>
      </c>
      <c r="N18" s="23" t="s">
        <v>57</v>
      </c>
      <c r="O18">
        <f>(M18*21)/100</f>
        <v>0</v>
      </c>
      <c r="P18" t="s">
        <v>50</v>
      </c>
    </row>
    <row r="19" spans="1:16" ht="12.75" customHeight="1" x14ac:dyDescent="0.2">
      <c r="A19" s="26" t="s">
        <v>51</v>
      </c>
      <c r="E19" s="27" t="s">
        <v>60</v>
      </c>
    </row>
    <row r="20" spans="1:16" ht="38.25" customHeight="1" x14ac:dyDescent="0.2">
      <c r="A20" s="26" t="s">
        <v>52</v>
      </c>
      <c r="E20" s="28" t="s">
        <v>590</v>
      </c>
    </row>
    <row r="21" spans="1:16" ht="12.75" customHeight="1" x14ac:dyDescent="0.2">
      <c r="E21" s="27" t="s">
        <v>46</v>
      </c>
    </row>
    <row r="22" spans="1:16" ht="12.75" customHeight="1" x14ac:dyDescent="0.2">
      <c r="A22" t="s">
        <v>43</v>
      </c>
      <c r="B22" s="4" t="s">
        <v>50</v>
      </c>
      <c r="C22" s="4" t="s">
        <v>63</v>
      </c>
      <c r="D22" t="s">
        <v>46</v>
      </c>
      <c r="E22" s="22" t="s">
        <v>64</v>
      </c>
      <c r="F22" s="23" t="s">
        <v>48</v>
      </c>
      <c r="G22" s="24">
        <v>177.74</v>
      </c>
      <c r="H22" s="23">
        <v>1.5910000000000001E-2</v>
      </c>
      <c r="I22" s="23">
        <f>ROUND(G22*H22,6)</f>
        <v>2.8278430000000001</v>
      </c>
      <c r="L22" s="25">
        <v>0</v>
      </c>
      <c r="M22" s="20">
        <f>ROUND(ROUND(L22,2)*ROUND(G22,3),2)</f>
        <v>0</v>
      </c>
      <c r="N22" s="23" t="s">
        <v>49</v>
      </c>
      <c r="O22">
        <f>(M22*21)/100</f>
        <v>0</v>
      </c>
      <c r="P22" t="s">
        <v>50</v>
      </c>
    </row>
    <row r="23" spans="1:16" ht="12.75" customHeight="1" x14ac:dyDescent="0.2">
      <c r="A23" s="26" t="s">
        <v>51</v>
      </c>
      <c r="E23" s="27" t="s">
        <v>64</v>
      </c>
    </row>
    <row r="24" spans="1:16" ht="38.25" customHeight="1" x14ac:dyDescent="0.2">
      <c r="A24" s="26" t="s">
        <v>52</v>
      </c>
      <c r="E24" s="28" t="s">
        <v>590</v>
      </c>
    </row>
    <row r="25" spans="1:16" ht="12.75" customHeight="1" x14ac:dyDescent="0.2">
      <c r="E25" s="27" t="s">
        <v>46</v>
      </c>
    </row>
    <row r="26" spans="1:16" ht="12.75" customHeight="1" x14ac:dyDescent="0.2">
      <c r="A26" t="s">
        <v>43</v>
      </c>
      <c r="B26" s="4" t="s">
        <v>410</v>
      </c>
      <c r="C26" s="4" t="s">
        <v>66</v>
      </c>
      <c r="D26" t="s">
        <v>46</v>
      </c>
      <c r="E26" s="22" t="s">
        <v>67</v>
      </c>
      <c r="F26" s="23" t="s">
        <v>48</v>
      </c>
      <c r="G26" s="24">
        <v>44.436</v>
      </c>
      <c r="H26" s="23">
        <v>4.2500000000000003E-2</v>
      </c>
      <c r="I26" s="23">
        <f>ROUND(G26*H26,6)</f>
        <v>1.88853</v>
      </c>
      <c r="L26" s="25">
        <v>0</v>
      </c>
      <c r="M26" s="20">
        <f>ROUND(ROUND(L26,2)*ROUND(G26,3),2)</f>
        <v>0</v>
      </c>
      <c r="N26" s="23" t="s">
        <v>49</v>
      </c>
      <c r="O26">
        <f>(M26*21)/100</f>
        <v>0</v>
      </c>
      <c r="P26" t="s">
        <v>50</v>
      </c>
    </row>
    <row r="27" spans="1:16" ht="12.75" customHeight="1" x14ac:dyDescent="0.2">
      <c r="A27" s="26" t="s">
        <v>51</v>
      </c>
      <c r="E27" s="27" t="s">
        <v>67</v>
      </c>
    </row>
    <row r="28" spans="1:16" ht="38.25" customHeight="1" x14ac:dyDescent="0.2">
      <c r="A28" s="26" t="s">
        <v>52</v>
      </c>
      <c r="E28" s="28" t="s">
        <v>591</v>
      </c>
    </row>
    <row r="29" spans="1:16" ht="12.75" customHeight="1" x14ac:dyDescent="0.2">
      <c r="E29" s="27" t="s">
        <v>46</v>
      </c>
    </row>
    <row r="30" spans="1:16" ht="12.75" customHeight="1" x14ac:dyDescent="0.2">
      <c r="A30" t="s">
        <v>43</v>
      </c>
      <c r="B30" s="4" t="s">
        <v>41</v>
      </c>
      <c r="C30" s="4" t="s">
        <v>70</v>
      </c>
      <c r="D30" t="s">
        <v>46</v>
      </c>
      <c r="E30" s="22" t="s">
        <v>71</v>
      </c>
      <c r="F30" s="23" t="s">
        <v>48</v>
      </c>
      <c r="G30" s="24">
        <v>177.74</v>
      </c>
      <c r="H30" s="23">
        <v>6.7019999999999996E-2</v>
      </c>
      <c r="I30" s="23">
        <f>ROUND(G30*H30,6)</f>
        <v>11.912134999999999</v>
      </c>
      <c r="L30" s="25">
        <v>0</v>
      </c>
      <c r="M30" s="20">
        <f>ROUND(ROUND(L30,2)*ROUND(G30,3),2)</f>
        <v>0</v>
      </c>
      <c r="N30" s="23" t="s">
        <v>49</v>
      </c>
      <c r="O30">
        <f>(M30*21)/100</f>
        <v>0</v>
      </c>
      <c r="P30" t="s">
        <v>50</v>
      </c>
    </row>
    <row r="31" spans="1:16" ht="12.75" customHeight="1" x14ac:dyDescent="0.2">
      <c r="A31" s="26" t="s">
        <v>51</v>
      </c>
      <c r="E31" s="27" t="s">
        <v>72</v>
      </c>
    </row>
    <row r="32" spans="1:16" ht="38.25" customHeight="1" x14ac:dyDescent="0.2">
      <c r="A32" s="26" t="s">
        <v>52</v>
      </c>
      <c r="E32" s="28" t="s">
        <v>590</v>
      </c>
    </row>
    <row r="33" spans="1:16" ht="12.75" customHeight="1" x14ac:dyDescent="0.2">
      <c r="E33" s="27" t="s">
        <v>46</v>
      </c>
    </row>
    <row r="34" spans="1:16" ht="12.75" customHeight="1" x14ac:dyDescent="0.2">
      <c r="A34" t="s">
        <v>40</v>
      </c>
      <c r="C34" s="5" t="s">
        <v>73</v>
      </c>
      <c r="E34" s="21" t="s">
        <v>74</v>
      </c>
      <c r="J34" s="20">
        <f>0</f>
        <v>0</v>
      </c>
      <c r="K34" s="20">
        <f>0</f>
        <v>0</v>
      </c>
      <c r="L34" s="20">
        <f>0+L35+L39+L43+L47</f>
        <v>0</v>
      </c>
      <c r="M34" s="20">
        <f>0+M35+M39+M43+M47</f>
        <v>0</v>
      </c>
    </row>
    <row r="35" spans="1:16" ht="12.75" customHeight="1" x14ac:dyDescent="0.2">
      <c r="A35" t="s">
        <v>43</v>
      </c>
      <c r="B35" s="4" t="s">
        <v>370</v>
      </c>
      <c r="C35" s="4" t="s">
        <v>76</v>
      </c>
      <c r="D35" t="s">
        <v>46</v>
      </c>
      <c r="E35" s="22" t="s">
        <v>77</v>
      </c>
      <c r="F35" s="23" t="s">
        <v>78</v>
      </c>
      <c r="G35" s="24">
        <v>4</v>
      </c>
      <c r="H35" s="23">
        <v>0</v>
      </c>
      <c r="I35" s="23">
        <f>ROUND(G35*H35,6)</f>
        <v>0</v>
      </c>
      <c r="L35" s="25">
        <v>0</v>
      </c>
      <c r="M35" s="20">
        <f>ROUND(ROUND(L35,2)*ROUND(G35,3),2)</f>
        <v>0</v>
      </c>
      <c r="N35" s="23" t="s">
        <v>57</v>
      </c>
      <c r="O35">
        <f>(M35*21)/100</f>
        <v>0</v>
      </c>
      <c r="P35" t="s">
        <v>50</v>
      </c>
    </row>
    <row r="36" spans="1:16" ht="12.75" customHeight="1" x14ac:dyDescent="0.2">
      <c r="A36" s="26" t="s">
        <v>51</v>
      </c>
      <c r="E36" s="27" t="s">
        <v>77</v>
      </c>
    </row>
    <row r="37" spans="1:16" ht="12.75" customHeight="1" x14ac:dyDescent="0.2">
      <c r="A37" s="26" t="s">
        <v>52</v>
      </c>
      <c r="E37" s="28" t="s">
        <v>46</v>
      </c>
    </row>
    <row r="38" spans="1:16" ht="12.75" customHeight="1" x14ac:dyDescent="0.2">
      <c r="E38" s="27" t="s">
        <v>46</v>
      </c>
    </row>
    <row r="39" spans="1:16" ht="12.75" customHeight="1" x14ac:dyDescent="0.2">
      <c r="A39" t="s">
        <v>43</v>
      </c>
      <c r="B39" s="4" t="s">
        <v>391</v>
      </c>
      <c r="C39" s="4" t="s">
        <v>80</v>
      </c>
      <c r="D39" t="s">
        <v>46</v>
      </c>
      <c r="E39" s="22" t="s">
        <v>81</v>
      </c>
      <c r="F39" s="23" t="s">
        <v>78</v>
      </c>
      <c r="G39" s="24">
        <v>4</v>
      </c>
      <c r="H39" s="23">
        <v>3.5E-4</v>
      </c>
      <c r="I39" s="23">
        <f>ROUND(G39*H39,6)</f>
        <v>1.4E-3</v>
      </c>
      <c r="L39" s="25">
        <v>0</v>
      </c>
      <c r="M39" s="20">
        <f>ROUND(ROUND(L39,2)*ROUND(G39,3),2)</f>
        <v>0</v>
      </c>
      <c r="N39" s="23" t="s">
        <v>49</v>
      </c>
      <c r="O39">
        <f>(M39*21)/100</f>
        <v>0</v>
      </c>
      <c r="P39" t="s">
        <v>50</v>
      </c>
    </row>
    <row r="40" spans="1:16" ht="12.75" customHeight="1" x14ac:dyDescent="0.2">
      <c r="A40" s="26" t="s">
        <v>51</v>
      </c>
      <c r="E40" s="27" t="s">
        <v>81</v>
      </c>
    </row>
    <row r="41" spans="1:16" ht="12.75" customHeight="1" x14ac:dyDescent="0.2">
      <c r="A41" s="26" t="s">
        <v>52</v>
      </c>
      <c r="E41" s="28" t="s">
        <v>46</v>
      </c>
    </row>
    <row r="42" spans="1:16" ht="12.75" customHeight="1" x14ac:dyDescent="0.2">
      <c r="E42" s="27" t="s">
        <v>46</v>
      </c>
    </row>
    <row r="43" spans="1:16" ht="12.75" customHeight="1" x14ac:dyDescent="0.2">
      <c r="A43" t="s">
        <v>43</v>
      </c>
      <c r="B43" s="4" t="s">
        <v>394</v>
      </c>
      <c r="C43" s="4" t="s">
        <v>83</v>
      </c>
      <c r="D43" t="s">
        <v>46</v>
      </c>
      <c r="E43" s="22" t="s">
        <v>84</v>
      </c>
      <c r="F43" s="23" t="s">
        <v>85</v>
      </c>
      <c r="G43" s="24">
        <v>2</v>
      </c>
      <c r="H43" s="23">
        <v>2.0000000000000001E-4</v>
      </c>
      <c r="I43" s="23">
        <f>ROUND(G43*H43,6)</f>
        <v>4.0000000000000002E-4</v>
      </c>
      <c r="L43" s="25">
        <v>0</v>
      </c>
      <c r="M43" s="20">
        <f>ROUND(ROUND(L43,2)*ROUND(G43,3),2)</f>
        <v>0</v>
      </c>
      <c r="N43" s="23" t="s">
        <v>57</v>
      </c>
      <c r="O43">
        <f>(M43*21)/100</f>
        <v>0</v>
      </c>
      <c r="P43" t="s">
        <v>50</v>
      </c>
    </row>
    <row r="44" spans="1:16" ht="12.75" customHeight="1" x14ac:dyDescent="0.2">
      <c r="A44" s="26" t="s">
        <v>51</v>
      </c>
      <c r="E44" s="27" t="s">
        <v>84</v>
      </c>
    </row>
    <row r="45" spans="1:16" ht="12.75" customHeight="1" x14ac:dyDescent="0.2">
      <c r="A45" s="26" t="s">
        <v>52</v>
      </c>
      <c r="E45" s="28" t="s">
        <v>46</v>
      </c>
    </row>
    <row r="46" spans="1:16" ht="12.75" customHeight="1" x14ac:dyDescent="0.2">
      <c r="E46" s="27" t="s">
        <v>46</v>
      </c>
    </row>
    <row r="47" spans="1:16" ht="12.75" customHeight="1" x14ac:dyDescent="0.2">
      <c r="A47" t="s">
        <v>43</v>
      </c>
      <c r="B47" s="4" t="s">
        <v>368</v>
      </c>
      <c r="C47" s="4" t="s">
        <v>87</v>
      </c>
      <c r="D47" t="s">
        <v>46</v>
      </c>
      <c r="E47" s="22" t="s">
        <v>88</v>
      </c>
      <c r="F47" s="23" t="s">
        <v>89</v>
      </c>
      <c r="G47" s="24">
        <v>1</v>
      </c>
      <c r="H47" s="23">
        <v>0</v>
      </c>
      <c r="I47" s="23">
        <f>ROUND(G47*H47,6)</f>
        <v>0</v>
      </c>
      <c r="L47" s="25">
        <v>0</v>
      </c>
      <c r="M47" s="20">
        <f>ROUND(ROUND(L47,2)*ROUND(G47,3),2)</f>
        <v>0</v>
      </c>
      <c r="N47" s="23" t="s">
        <v>57</v>
      </c>
      <c r="O47">
        <f>(M47*21)/100</f>
        <v>0</v>
      </c>
      <c r="P47" t="s">
        <v>50</v>
      </c>
    </row>
    <row r="48" spans="1:16" ht="12.75" customHeight="1" x14ac:dyDescent="0.2">
      <c r="A48" s="26" t="s">
        <v>51</v>
      </c>
      <c r="E48" s="27" t="s">
        <v>88</v>
      </c>
    </row>
    <row r="49" spans="1:16" ht="12.75" customHeight="1" x14ac:dyDescent="0.2">
      <c r="A49" s="26" t="s">
        <v>52</v>
      </c>
      <c r="E49" s="28" t="s">
        <v>46</v>
      </c>
    </row>
    <row r="50" spans="1:16" ht="12.75" customHeight="1" x14ac:dyDescent="0.2">
      <c r="E50" s="27" t="s">
        <v>46</v>
      </c>
    </row>
    <row r="51" spans="1:16" ht="12.75" customHeight="1" x14ac:dyDescent="0.2">
      <c r="A51" t="s">
        <v>40</v>
      </c>
      <c r="C51" s="5" t="s">
        <v>121</v>
      </c>
      <c r="E51" s="21" t="s">
        <v>122</v>
      </c>
      <c r="J51" s="20">
        <f>0</f>
        <v>0</v>
      </c>
      <c r="K51" s="20">
        <f>0</f>
        <v>0</v>
      </c>
      <c r="L51" s="20">
        <f>0+L52+L56+L60+L64+L68+L72+L76+L80+L84+L88</f>
        <v>0</v>
      </c>
      <c r="M51" s="20">
        <f>0+M52+M56+M60+M64+M68+M72+M76+M80+M84+M88</f>
        <v>0</v>
      </c>
    </row>
    <row r="52" spans="1:16" ht="12.75" customHeight="1" x14ac:dyDescent="0.2">
      <c r="A52" t="s">
        <v>43</v>
      </c>
      <c r="B52" s="4" t="s">
        <v>373</v>
      </c>
      <c r="C52" s="4" t="s">
        <v>124</v>
      </c>
      <c r="D52" t="s">
        <v>46</v>
      </c>
      <c r="E52" s="22" t="s">
        <v>125</v>
      </c>
      <c r="F52" s="23" t="s">
        <v>89</v>
      </c>
      <c r="G52" s="24">
        <v>1</v>
      </c>
      <c r="H52" s="23">
        <v>0</v>
      </c>
      <c r="I52" s="23">
        <f>ROUND(G52*H52,6)</f>
        <v>0</v>
      </c>
      <c r="L52" s="25">
        <v>0</v>
      </c>
      <c r="M52" s="20">
        <f>ROUND(ROUND(L52,2)*ROUND(G52,3),2)</f>
        <v>0</v>
      </c>
      <c r="N52" s="23" t="s">
        <v>49</v>
      </c>
      <c r="O52">
        <f>(M52*21)/100</f>
        <v>0</v>
      </c>
      <c r="P52" t="s">
        <v>50</v>
      </c>
    </row>
    <row r="53" spans="1:16" ht="12.75" customHeight="1" x14ac:dyDescent="0.2">
      <c r="A53" s="26" t="s">
        <v>51</v>
      </c>
      <c r="E53" s="27" t="s">
        <v>126</v>
      </c>
    </row>
    <row r="54" spans="1:16" ht="12.75" customHeight="1" x14ac:dyDescent="0.2">
      <c r="A54" s="26" t="s">
        <v>52</v>
      </c>
      <c r="E54" s="28" t="s">
        <v>46</v>
      </c>
    </row>
    <row r="55" spans="1:16" ht="12.75" customHeight="1" x14ac:dyDescent="0.2">
      <c r="E55" s="27" t="s">
        <v>46</v>
      </c>
    </row>
    <row r="56" spans="1:16" ht="12.75" customHeight="1" x14ac:dyDescent="0.2">
      <c r="A56" t="s">
        <v>43</v>
      </c>
      <c r="B56" s="4" t="s">
        <v>376</v>
      </c>
      <c r="C56" s="4" t="s">
        <v>128</v>
      </c>
      <c r="D56" t="s">
        <v>46</v>
      </c>
      <c r="E56" s="22" t="s">
        <v>592</v>
      </c>
      <c r="F56" s="23" t="s">
        <v>89</v>
      </c>
      <c r="G56" s="24">
        <v>1</v>
      </c>
      <c r="H56" s="23">
        <v>2.5190000000000001E-2</v>
      </c>
      <c r="I56" s="23">
        <f>ROUND(G56*H56,6)</f>
        <v>2.5190000000000001E-2</v>
      </c>
      <c r="L56" s="25">
        <v>0</v>
      </c>
      <c r="M56" s="20">
        <f>ROUND(ROUND(L56,2)*ROUND(G56,3),2)</f>
        <v>0</v>
      </c>
      <c r="N56" s="23" t="s">
        <v>49</v>
      </c>
      <c r="O56">
        <f>(M56*21)/100</f>
        <v>0</v>
      </c>
      <c r="P56" t="s">
        <v>50</v>
      </c>
    </row>
    <row r="57" spans="1:16" ht="12.75" customHeight="1" x14ac:dyDescent="0.2">
      <c r="A57" s="26" t="s">
        <v>51</v>
      </c>
      <c r="E57" s="27" t="s">
        <v>592</v>
      </c>
    </row>
    <row r="58" spans="1:16" ht="12.75" customHeight="1" x14ac:dyDescent="0.2">
      <c r="A58" s="26" t="s">
        <v>52</v>
      </c>
      <c r="E58" s="28" t="s">
        <v>46</v>
      </c>
    </row>
    <row r="59" spans="1:16" ht="12.75" customHeight="1" x14ac:dyDescent="0.2">
      <c r="E59" s="27" t="s">
        <v>46</v>
      </c>
    </row>
    <row r="60" spans="1:16" ht="12.75" customHeight="1" x14ac:dyDescent="0.2">
      <c r="A60" t="s">
        <v>43</v>
      </c>
      <c r="B60" s="4" t="s">
        <v>388</v>
      </c>
      <c r="C60" s="4" t="s">
        <v>593</v>
      </c>
      <c r="D60" t="s">
        <v>46</v>
      </c>
      <c r="E60" s="22" t="s">
        <v>594</v>
      </c>
      <c r="F60" s="23" t="s">
        <v>89</v>
      </c>
      <c r="G60" s="24">
        <v>1</v>
      </c>
      <c r="H60" s="23">
        <v>0</v>
      </c>
      <c r="I60" s="23">
        <f>ROUND(G60*H60,6)</f>
        <v>0</v>
      </c>
      <c r="L60" s="25">
        <v>0</v>
      </c>
      <c r="M60" s="20">
        <f>ROUND(ROUND(L60,2)*ROUND(G60,3),2)</f>
        <v>0</v>
      </c>
      <c r="N60" s="23" t="s">
        <v>49</v>
      </c>
      <c r="O60">
        <f>(M60*21)/100</f>
        <v>0</v>
      </c>
      <c r="P60" t="s">
        <v>50</v>
      </c>
    </row>
    <row r="61" spans="1:16" ht="12.75" customHeight="1" x14ac:dyDescent="0.2">
      <c r="A61" s="26" t="s">
        <v>51</v>
      </c>
      <c r="E61" s="27" t="s">
        <v>595</v>
      </c>
    </row>
    <row r="62" spans="1:16" ht="12.75" customHeight="1" x14ac:dyDescent="0.2">
      <c r="A62" s="26" t="s">
        <v>52</v>
      </c>
      <c r="E62" s="28" t="s">
        <v>46</v>
      </c>
    </row>
    <row r="63" spans="1:16" ht="12.75" customHeight="1" x14ac:dyDescent="0.2">
      <c r="E63" s="27" t="s">
        <v>46</v>
      </c>
    </row>
    <row r="64" spans="1:16" ht="12.75" customHeight="1" x14ac:dyDescent="0.2">
      <c r="A64" t="s">
        <v>43</v>
      </c>
      <c r="B64" s="4" t="s">
        <v>402</v>
      </c>
      <c r="C64" s="4" t="s">
        <v>146</v>
      </c>
      <c r="D64" t="s">
        <v>46</v>
      </c>
      <c r="E64" s="22" t="s">
        <v>147</v>
      </c>
      <c r="F64" s="23" t="s">
        <v>89</v>
      </c>
      <c r="G64" s="24">
        <v>1</v>
      </c>
      <c r="H64" s="23">
        <v>1.8400000000000001E-3</v>
      </c>
      <c r="I64" s="23">
        <f>ROUND(G64*H64,6)</f>
        <v>1.8400000000000001E-3</v>
      </c>
      <c r="L64" s="25">
        <v>0</v>
      </c>
      <c r="M64" s="20">
        <f>ROUND(ROUND(L64,2)*ROUND(G64,3),2)</f>
        <v>0</v>
      </c>
      <c r="N64" s="23" t="s">
        <v>49</v>
      </c>
      <c r="O64">
        <f>(M64*21)/100</f>
        <v>0</v>
      </c>
      <c r="P64" t="s">
        <v>50</v>
      </c>
    </row>
    <row r="65" spans="1:16" ht="12.75" customHeight="1" x14ac:dyDescent="0.2">
      <c r="A65" s="26" t="s">
        <v>51</v>
      </c>
      <c r="E65" s="27" t="s">
        <v>147</v>
      </c>
    </row>
    <row r="66" spans="1:16" ht="12.75" customHeight="1" x14ac:dyDescent="0.2">
      <c r="A66" s="26" t="s">
        <v>52</v>
      </c>
      <c r="E66" s="28" t="s">
        <v>46</v>
      </c>
    </row>
    <row r="67" spans="1:16" ht="12.75" customHeight="1" x14ac:dyDescent="0.2">
      <c r="E67" s="27" t="s">
        <v>46</v>
      </c>
    </row>
    <row r="68" spans="1:16" ht="12.75" customHeight="1" x14ac:dyDescent="0.2">
      <c r="A68" t="s">
        <v>43</v>
      </c>
      <c r="B68" s="4" t="s">
        <v>416</v>
      </c>
      <c r="C68" s="4" t="s">
        <v>152</v>
      </c>
      <c r="D68" t="s">
        <v>46</v>
      </c>
      <c r="E68" s="22" t="s">
        <v>153</v>
      </c>
      <c r="F68" s="23" t="s">
        <v>85</v>
      </c>
      <c r="G68" s="24">
        <v>1</v>
      </c>
      <c r="H68" s="23">
        <v>1.3999999999999999E-4</v>
      </c>
      <c r="I68" s="23">
        <f>ROUND(G68*H68,6)</f>
        <v>1.3999999999999999E-4</v>
      </c>
      <c r="L68" s="25">
        <v>0</v>
      </c>
      <c r="M68" s="20">
        <f>ROUND(ROUND(L68,2)*ROUND(G68,3),2)</f>
        <v>0</v>
      </c>
      <c r="N68" s="23" t="s">
        <v>49</v>
      </c>
      <c r="O68">
        <f>(M68*21)/100</f>
        <v>0</v>
      </c>
      <c r="P68" t="s">
        <v>50</v>
      </c>
    </row>
    <row r="69" spans="1:16" ht="12.75" customHeight="1" x14ac:dyDescent="0.2">
      <c r="A69" s="26" t="s">
        <v>51</v>
      </c>
      <c r="E69" s="27" t="s">
        <v>153</v>
      </c>
    </row>
    <row r="70" spans="1:16" ht="12.75" customHeight="1" x14ac:dyDescent="0.2">
      <c r="A70" s="26" t="s">
        <v>52</v>
      </c>
      <c r="E70" s="28" t="s">
        <v>46</v>
      </c>
    </row>
    <row r="71" spans="1:16" ht="12.75" customHeight="1" x14ac:dyDescent="0.2">
      <c r="E71" s="27" t="s">
        <v>46</v>
      </c>
    </row>
    <row r="72" spans="1:16" ht="12.75" customHeight="1" x14ac:dyDescent="0.2">
      <c r="A72" t="s">
        <v>43</v>
      </c>
      <c r="B72" s="4" t="s">
        <v>419</v>
      </c>
      <c r="C72" s="4" t="s">
        <v>155</v>
      </c>
      <c r="D72" t="s">
        <v>46</v>
      </c>
      <c r="E72" s="22" t="s">
        <v>156</v>
      </c>
      <c r="F72" s="23" t="s">
        <v>85</v>
      </c>
      <c r="G72" s="24">
        <v>1</v>
      </c>
      <c r="H72" s="23">
        <v>0</v>
      </c>
      <c r="I72" s="23">
        <f>ROUND(G72*H72,6)</f>
        <v>0</v>
      </c>
      <c r="L72" s="25">
        <v>0</v>
      </c>
      <c r="M72" s="20">
        <f>ROUND(ROUND(L72,2)*ROUND(G72,3),2)</f>
        <v>0</v>
      </c>
      <c r="N72" s="23" t="s">
        <v>49</v>
      </c>
      <c r="O72">
        <f>(M72*21)/100</f>
        <v>0</v>
      </c>
      <c r="P72" t="s">
        <v>50</v>
      </c>
    </row>
    <row r="73" spans="1:16" ht="12.75" customHeight="1" x14ac:dyDescent="0.2">
      <c r="A73" s="26" t="s">
        <v>51</v>
      </c>
      <c r="E73" s="27" t="s">
        <v>156</v>
      </c>
    </row>
    <row r="74" spans="1:16" ht="12.75" customHeight="1" x14ac:dyDescent="0.2">
      <c r="A74" s="26" t="s">
        <v>52</v>
      </c>
      <c r="E74" s="28" t="s">
        <v>46</v>
      </c>
    </row>
    <row r="75" spans="1:16" ht="12.75" customHeight="1" x14ac:dyDescent="0.2">
      <c r="E75" s="27" t="s">
        <v>46</v>
      </c>
    </row>
    <row r="76" spans="1:16" ht="12.75" customHeight="1" x14ac:dyDescent="0.2">
      <c r="A76" t="s">
        <v>43</v>
      </c>
      <c r="B76" s="4" t="s">
        <v>425</v>
      </c>
      <c r="C76" s="4" t="s">
        <v>158</v>
      </c>
      <c r="D76" t="s">
        <v>46</v>
      </c>
      <c r="E76" s="22" t="s">
        <v>159</v>
      </c>
      <c r="F76" s="23" t="s">
        <v>85</v>
      </c>
      <c r="G76" s="24">
        <v>1</v>
      </c>
      <c r="H76" s="23">
        <v>2.3000000000000001E-4</v>
      </c>
      <c r="I76" s="23">
        <f>ROUND(G76*H76,6)</f>
        <v>2.3000000000000001E-4</v>
      </c>
      <c r="L76" s="25">
        <v>0</v>
      </c>
      <c r="M76" s="20">
        <f>ROUND(ROUND(L76,2)*ROUND(G76,3),2)</f>
        <v>0</v>
      </c>
      <c r="N76" s="23" t="s">
        <v>49</v>
      </c>
      <c r="O76">
        <f>(M76*21)/100</f>
        <v>0</v>
      </c>
      <c r="P76" t="s">
        <v>50</v>
      </c>
    </row>
    <row r="77" spans="1:16" ht="12.75" customHeight="1" x14ac:dyDescent="0.2">
      <c r="A77" s="26" t="s">
        <v>51</v>
      </c>
      <c r="E77" s="27" t="s">
        <v>159</v>
      </c>
    </row>
    <row r="78" spans="1:16" ht="12.75" customHeight="1" x14ac:dyDescent="0.2">
      <c r="A78" s="26" t="s">
        <v>52</v>
      </c>
      <c r="E78" s="28" t="s">
        <v>46</v>
      </c>
    </row>
    <row r="79" spans="1:16" ht="12.75" customHeight="1" x14ac:dyDescent="0.2">
      <c r="E79" s="27" t="s">
        <v>46</v>
      </c>
    </row>
    <row r="80" spans="1:16" ht="12.75" customHeight="1" x14ac:dyDescent="0.2">
      <c r="A80" t="s">
        <v>43</v>
      </c>
      <c r="B80" s="4" t="s">
        <v>428</v>
      </c>
      <c r="C80" s="4" t="s">
        <v>161</v>
      </c>
      <c r="D80" t="s">
        <v>46</v>
      </c>
      <c r="E80" s="22" t="s">
        <v>162</v>
      </c>
      <c r="F80" s="23" t="s">
        <v>119</v>
      </c>
      <c r="G80" s="24">
        <v>2.7E-2</v>
      </c>
      <c r="H80" s="23">
        <v>0</v>
      </c>
      <c r="I80" s="23">
        <f>ROUND(G80*H80,6)</f>
        <v>0</v>
      </c>
      <c r="L80" s="25">
        <v>0</v>
      </c>
      <c r="M80" s="20">
        <f>ROUND(ROUND(L80,2)*ROUND(G80,3),2)</f>
        <v>0</v>
      </c>
      <c r="N80" s="23" t="s">
        <v>49</v>
      </c>
      <c r="O80">
        <f>(M80*21)/100</f>
        <v>0</v>
      </c>
      <c r="P80" t="s">
        <v>50</v>
      </c>
    </row>
    <row r="81" spans="1:16" ht="27.75" customHeight="1" x14ac:dyDescent="0.2">
      <c r="A81" s="26" t="s">
        <v>51</v>
      </c>
      <c r="E81" s="27" t="s">
        <v>596</v>
      </c>
    </row>
    <row r="82" spans="1:16" ht="12.75" customHeight="1" x14ac:dyDescent="0.2">
      <c r="A82" s="26" t="s">
        <v>52</v>
      </c>
      <c r="E82" s="28" t="s">
        <v>46</v>
      </c>
    </row>
    <row r="83" spans="1:16" ht="12.75" customHeight="1" x14ac:dyDescent="0.2">
      <c r="E83" s="27" t="s">
        <v>46</v>
      </c>
    </row>
    <row r="84" spans="1:16" ht="12.75" customHeight="1" x14ac:dyDescent="0.2">
      <c r="A84" t="s">
        <v>43</v>
      </c>
      <c r="B84" s="4" t="s">
        <v>431</v>
      </c>
      <c r="C84" s="4" t="s">
        <v>164</v>
      </c>
      <c r="D84" t="s">
        <v>46</v>
      </c>
      <c r="E84" s="22" t="s">
        <v>165</v>
      </c>
      <c r="F84" s="23" t="s">
        <v>119</v>
      </c>
      <c r="G84" s="24">
        <v>2.7E-2</v>
      </c>
      <c r="H84" s="23">
        <v>0</v>
      </c>
      <c r="I84" s="23">
        <f>ROUND(G84*H84,6)</f>
        <v>0</v>
      </c>
      <c r="L84" s="25">
        <v>0</v>
      </c>
      <c r="M84" s="20">
        <f>ROUND(ROUND(L84,2)*ROUND(G84,3),2)</f>
        <v>0</v>
      </c>
      <c r="N84" s="23" t="s">
        <v>49</v>
      </c>
      <c r="O84">
        <f>(M84*21)/100</f>
        <v>0</v>
      </c>
      <c r="P84" t="s">
        <v>50</v>
      </c>
    </row>
    <row r="85" spans="1:16" ht="45.75" customHeight="1" x14ac:dyDescent="0.2">
      <c r="A85" s="26" t="s">
        <v>51</v>
      </c>
      <c r="E85" s="27" t="s">
        <v>166</v>
      </c>
    </row>
    <row r="86" spans="1:16" ht="12.75" customHeight="1" x14ac:dyDescent="0.2">
      <c r="A86" s="26" t="s">
        <v>52</v>
      </c>
      <c r="E86" s="28" t="s">
        <v>46</v>
      </c>
    </row>
    <row r="87" spans="1:16" ht="12.75" customHeight="1" x14ac:dyDescent="0.2">
      <c r="E87" s="27" t="s">
        <v>46</v>
      </c>
    </row>
    <row r="88" spans="1:16" ht="12.75" customHeight="1" x14ac:dyDescent="0.2">
      <c r="A88" t="s">
        <v>43</v>
      </c>
      <c r="B88" s="4" t="s">
        <v>434</v>
      </c>
      <c r="C88" s="4" t="s">
        <v>168</v>
      </c>
      <c r="D88" t="s">
        <v>46</v>
      </c>
      <c r="E88" s="22" t="s">
        <v>169</v>
      </c>
      <c r="F88" s="23" t="s">
        <v>119</v>
      </c>
      <c r="G88" s="24">
        <v>2.7E-2</v>
      </c>
      <c r="H88" s="23">
        <v>0</v>
      </c>
      <c r="I88" s="23">
        <f>ROUND(G88*H88,6)</f>
        <v>0</v>
      </c>
      <c r="L88" s="25">
        <v>0</v>
      </c>
      <c r="M88" s="20">
        <f>ROUND(ROUND(L88,2)*ROUND(G88,3),2)</f>
        <v>0</v>
      </c>
      <c r="N88" s="23" t="s">
        <v>49</v>
      </c>
      <c r="O88">
        <f>(M88*21)/100</f>
        <v>0</v>
      </c>
      <c r="P88" t="s">
        <v>50</v>
      </c>
    </row>
    <row r="89" spans="1:16" ht="42.75" customHeight="1" x14ac:dyDescent="0.2">
      <c r="A89" s="26" t="s">
        <v>51</v>
      </c>
      <c r="E89" s="27" t="s">
        <v>170</v>
      </c>
    </row>
    <row r="90" spans="1:16" ht="12.75" customHeight="1" x14ac:dyDescent="0.2">
      <c r="A90" s="26" t="s">
        <v>52</v>
      </c>
      <c r="E90" s="28" t="s">
        <v>46</v>
      </c>
    </row>
    <row r="91" spans="1:16" ht="12.75" customHeight="1" x14ac:dyDescent="0.2">
      <c r="E91" s="27" t="s">
        <v>46</v>
      </c>
    </row>
    <row r="92" spans="1:16" ht="12.75" customHeight="1" x14ac:dyDescent="0.2">
      <c r="A92" t="s">
        <v>40</v>
      </c>
      <c r="C92" s="5" t="s">
        <v>171</v>
      </c>
      <c r="E92" s="21" t="s">
        <v>172</v>
      </c>
      <c r="J92" s="20">
        <f>0</f>
        <v>0</v>
      </c>
      <c r="K92" s="20">
        <f>0</f>
        <v>0</v>
      </c>
      <c r="L92" s="20">
        <f>0+L93+L97+L101</f>
        <v>0</v>
      </c>
      <c r="M92" s="20">
        <f>0+M93+M97+M101</f>
        <v>0</v>
      </c>
    </row>
    <row r="93" spans="1:16" ht="12.75" customHeight="1" x14ac:dyDescent="0.2">
      <c r="A93" t="s">
        <v>43</v>
      </c>
      <c r="B93" s="4" t="s">
        <v>437</v>
      </c>
      <c r="C93" s="4" t="s">
        <v>174</v>
      </c>
      <c r="D93" t="s">
        <v>46</v>
      </c>
      <c r="E93" s="22" t="s">
        <v>175</v>
      </c>
      <c r="F93" s="23" t="s">
        <v>48</v>
      </c>
      <c r="G93" s="24">
        <v>16.350999999999999</v>
      </c>
      <c r="H93" s="23">
        <v>2.0000000000000001E-4</v>
      </c>
      <c r="I93" s="23">
        <f>ROUND(G93*H93,6)</f>
        <v>3.2699999999999999E-3</v>
      </c>
      <c r="L93" s="25">
        <v>0</v>
      </c>
      <c r="M93" s="20">
        <f>ROUND(ROUND(L93,2)*ROUND(G93,3),2)</f>
        <v>0</v>
      </c>
      <c r="N93" s="23" t="s">
        <v>57</v>
      </c>
      <c r="O93">
        <f>(M93*21)/100</f>
        <v>0</v>
      </c>
      <c r="P93" t="s">
        <v>50</v>
      </c>
    </row>
    <row r="94" spans="1:16" ht="12.75" customHeight="1" x14ac:dyDescent="0.2">
      <c r="A94" s="26" t="s">
        <v>51</v>
      </c>
      <c r="E94" s="27" t="s">
        <v>175</v>
      </c>
    </row>
    <row r="95" spans="1:16" ht="89.25" customHeight="1" x14ac:dyDescent="0.2">
      <c r="A95" s="26" t="s">
        <v>52</v>
      </c>
      <c r="E95" s="29" t="s">
        <v>597</v>
      </c>
    </row>
    <row r="96" spans="1:16" ht="12.75" customHeight="1" x14ac:dyDescent="0.2">
      <c r="E96" s="27" t="s">
        <v>46</v>
      </c>
    </row>
    <row r="97" spans="1:16" ht="12.75" customHeight="1" x14ac:dyDescent="0.2">
      <c r="A97" t="s">
        <v>43</v>
      </c>
      <c r="B97" s="4" t="s">
        <v>443</v>
      </c>
      <c r="C97" s="4" t="s">
        <v>178</v>
      </c>
      <c r="D97" t="s">
        <v>46</v>
      </c>
      <c r="E97" s="22" t="s">
        <v>179</v>
      </c>
      <c r="F97" s="23" t="s">
        <v>78</v>
      </c>
      <c r="G97" s="24">
        <v>104.29600000000001</v>
      </c>
      <c r="H97" s="23">
        <v>4.0000000000000003E-5</v>
      </c>
      <c r="I97" s="23">
        <f>ROUND(G97*H97,6)</f>
        <v>4.1720000000000004E-3</v>
      </c>
      <c r="L97" s="25">
        <v>0</v>
      </c>
      <c r="M97" s="20">
        <f>ROUND(ROUND(L97,2)*ROUND(G97,3),2)</f>
        <v>0</v>
      </c>
      <c r="N97" s="23" t="s">
        <v>57</v>
      </c>
      <c r="O97">
        <f>(M97*21)/100</f>
        <v>0</v>
      </c>
      <c r="P97" t="s">
        <v>50</v>
      </c>
    </row>
    <row r="98" spans="1:16" ht="12.75" customHeight="1" x14ac:dyDescent="0.2">
      <c r="A98" s="26" t="s">
        <v>51</v>
      </c>
      <c r="E98" s="27" t="s">
        <v>179</v>
      </c>
    </row>
    <row r="99" spans="1:16" ht="114.75" customHeight="1" x14ac:dyDescent="0.2">
      <c r="A99" s="26" t="s">
        <v>52</v>
      </c>
      <c r="E99" s="29" t="s">
        <v>598</v>
      </c>
    </row>
    <row r="100" spans="1:16" ht="12.75" customHeight="1" x14ac:dyDescent="0.2">
      <c r="E100" s="27" t="s">
        <v>46</v>
      </c>
    </row>
    <row r="101" spans="1:16" ht="12.75" customHeight="1" x14ac:dyDescent="0.2">
      <c r="A101" t="s">
        <v>43</v>
      </c>
      <c r="B101" s="4" t="s">
        <v>446</v>
      </c>
      <c r="C101" s="4" t="s">
        <v>182</v>
      </c>
      <c r="D101" t="s">
        <v>46</v>
      </c>
      <c r="E101" s="22" t="s">
        <v>599</v>
      </c>
      <c r="F101" s="23" t="s">
        <v>48</v>
      </c>
      <c r="G101" s="24">
        <v>16.350999999999999</v>
      </c>
      <c r="H101" s="23">
        <v>1.2959999999999999E-2</v>
      </c>
      <c r="I101" s="23">
        <f>ROUND(G101*H101,6)</f>
        <v>0.21190899999999999</v>
      </c>
      <c r="L101" s="25">
        <v>0</v>
      </c>
      <c r="M101" s="20">
        <f>ROUND(ROUND(L101,2)*ROUND(G101,3),2)</f>
        <v>0</v>
      </c>
      <c r="N101" s="23" t="s">
        <v>57</v>
      </c>
      <c r="O101">
        <f>(M101*21)/100</f>
        <v>0</v>
      </c>
      <c r="P101" t="s">
        <v>50</v>
      </c>
    </row>
    <row r="102" spans="1:16" ht="12.75" customHeight="1" x14ac:dyDescent="0.2">
      <c r="A102" s="26" t="s">
        <v>51</v>
      </c>
      <c r="E102" s="27" t="s">
        <v>599</v>
      </c>
    </row>
    <row r="103" spans="1:16" ht="89.25" customHeight="1" x14ac:dyDescent="0.2">
      <c r="A103" s="26" t="s">
        <v>52</v>
      </c>
      <c r="E103" s="29" t="s">
        <v>597</v>
      </c>
    </row>
    <row r="104" spans="1:16" ht="12.75" customHeight="1" x14ac:dyDescent="0.2">
      <c r="E104" s="27" t="s">
        <v>46</v>
      </c>
    </row>
    <row r="105" spans="1:16" ht="12.75" customHeight="1" x14ac:dyDescent="0.2">
      <c r="A105" t="s">
        <v>40</v>
      </c>
      <c r="C105" s="5" t="s">
        <v>184</v>
      </c>
      <c r="E105" s="21" t="s">
        <v>185</v>
      </c>
      <c r="J105" s="20">
        <f>0</f>
        <v>0</v>
      </c>
      <c r="K105" s="20">
        <f>0</f>
        <v>0</v>
      </c>
      <c r="L105" s="20">
        <f>0+L106+L110+L114+L118+L122</f>
        <v>0</v>
      </c>
      <c r="M105" s="20">
        <f>0+M106+M110+M114+M118+M122</f>
        <v>0</v>
      </c>
    </row>
    <row r="106" spans="1:16" ht="33" customHeight="1" x14ac:dyDescent="0.2">
      <c r="A106" t="s">
        <v>43</v>
      </c>
      <c r="B106" s="4" t="s">
        <v>137</v>
      </c>
      <c r="C106" s="4" t="s">
        <v>187</v>
      </c>
      <c r="D106" t="s">
        <v>46</v>
      </c>
      <c r="E106" s="22" t="s">
        <v>600</v>
      </c>
      <c r="F106" s="23" t="s">
        <v>48</v>
      </c>
      <c r="G106" s="24">
        <v>1.764</v>
      </c>
      <c r="H106" s="23">
        <v>8.0999999999999996E-3</v>
      </c>
      <c r="I106" s="23">
        <f>ROUND(G106*H106,6)</f>
        <v>1.4288E-2</v>
      </c>
      <c r="L106" s="25">
        <v>0</v>
      </c>
      <c r="M106" s="20">
        <f>ROUND(ROUND(L106,2)*ROUND(G106,3),2)</f>
        <v>0</v>
      </c>
      <c r="N106" s="23" t="s">
        <v>57</v>
      </c>
      <c r="O106">
        <f>(M106*21)/100</f>
        <v>0</v>
      </c>
      <c r="P106" t="s">
        <v>50</v>
      </c>
    </row>
    <row r="107" spans="1:16" ht="29.25" customHeight="1" x14ac:dyDescent="0.2">
      <c r="A107" s="26" t="s">
        <v>51</v>
      </c>
      <c r="E107" s="27" t="s">
        <v>600</v>
      </c>
    </row>
    <row r="108" spans="1:16" ht="12.75" customHeight="1" x14ac:dyDescent="0.2">
      <c r="A108" s="26" t="s">
        <v>52</v>
      </c>
      <c r="E108" s="28" t="s">
        <v>46</v>
      </c>
    </row>
    <row r="109" spans="1:16" ht="12.75" customHeight="1" x14ac:dyDescent="0.2">
      <c r="E109" s="27" t="s">
        <v>46</v>
      </c>
    </row>
    <row r="110" spans="1:16" ht="12.75" customHeight="1" x14ac:dyDescent="0.2">
      <c r="A110" t="s">
        <v>43</v>
      </c>
      <c r="B110" s="4" t="s">
        <v>133</v>
      </c>
      <c r="C110" s="4" t="s">
        <v>191</v>
      </c>
      <c r="D110" t="s">
        <v>46</v>
      </c>
      <c r="E110" s="22" t="s">
        <v>192</v>
      </c>
      <c r="F110" s="23" t="s">
        <v>48</v>
      </c>
      <c r="G110" s="24">
        <v>1.68</v>
      </c>
      <c r="H110" s="23">
        <v>0</v>
      </c>
      <c r="I110" s="23">
        <f>ROUND(G110*H110,6)</f>
        <v>0</v>
      </c>
      <c r="L110" s="25">
        <v>0</v>
      </c>
      <c r="M110" s="20">
        <f>ROUND(ROUND(L110,2)*ROUND(G110,3),2)</f>
        <v>0</v>
      </c>
      <c r="N110" s="23" t="s">
        <v>57</v>
      </c>
      <c r="O110">
        <f>(M110*21)/100</f>
        <v>0</v>
      </c>
      <c r="P110" t="s">
        <v>50</v>
      </c>
    </row>
    <row r="111" spans="1:16" ht="12.75" customHeight="1" x14ac:dyDescent="0.2">
      <c r="A111" s="26" t="s">
        <v>51</v>
      </c>
      <c r="E111" s="27" t="s">
        <v>192</v>
      </c>
    </row>
    <row r="112" spans="1:16" ht="12.75" customHeight="1" x14ac:dyDescent="0.2">
      <c r="A112" s="26" t="s">
        <v>52</v>
      </c>
      <c r="E112" s="28" t="s">
        <v>601</v>
      </c>
    </row>
    <row r="113" spans="1:16" ht="12.75" customHeight="1" x14ac:dyDescent="0.2">
      <c r="E113" s="27" t="s">
        <v>46</v>
      </c>
    </row>
    <row r="114" spans="1:16" ht="12.75" customHeight="1" x14ac:dyDescent="0.2">
      <c r="A114" t="s">
        <v>43</v>
      </c>
      <c r="B114" s="4" t="s">
        <v>295</v>
      </c>
      <c r="C114" s="4" t="s">
        <v>602</v>
      </c>
      <c r="D114" t="s">
        <v>46</v>
      </c>
      <c r="E114" s="22" t="s">
        <v>603</v>
      </c>
      <c r="F114" s="23" t="s">
        <v>85</v>
      </c>
      <c r="G114" s="24">
        <v>1</v>
      </c>
      <c r="H114" s="23">
        <v>0</v>
      </c>
      <c r="I114" s="23">
        <f>ROUND(G114*H114,6)</f>
        <v>0</v>
      </c>
      <c r="L114" s="25">
        <v>0</v>
      </c>
      <c r="M114" s="20">
        <f>ROUND(ROUND(L114,2)*ROUND(G114,3),2)</f>
        <v>0</v>
      </c>
      <c r="N114" s="23" t="s">
        <v>49</v>
      </c>
      <c r="O114">
        <f>(M114*21)/100</f>
        <v>0</v>
      </c>
      <c r="P114" t="s">
        <v>50</v>
      </c>
    </row>
    <row r="115" spans="1:16" ht="12.75" customHeight="1" x14ac:dyDescent="0.2">
      <c r="A115" s="26" t="s">
        <v>51</v>
      </c>
      <c r="E115" s="27" t="s">
        <v>604</v>
      </c>
    </row>
    <row r="116" spans="1:16" ht="12.75" customHeight="1" x14ac:dyDescent="0.2">
      <c r="A116" s="26" t="s">
        <v>52</v>
      </c>
      <c r="E116" s="28" t="s">
        <v>46</v>
      </c>
    </row>
    <row r="117" spans="1:16" ht="12.75" customHeight="1" x14ac:dyDescent="0.2">
      <c r="E117" s="27" t="s">
        <v>46</v>
      </c>
    </row>
    <row r="118" spans="1:16" ht="12.75" customHeight="1" x14ac:dyDescent="0.2">
      <c r="A118" t="s">
        <v>43</v>
      </c>
      <c r="B118" s="4" t="s">
        <v>451</v>
      </c>
      <c r="C118" s="4" t="s">
        <v>605</v>
      </c>
      <c r="D118" t="s">
        <v>46</v>
      </c>
      <c r="E118" s="22" t="s">
        <v>606</v>
      </c>
      <c r="F118" s="23" t="s">
        <v>48</v>
      </c>
      <c r="G118" s="24">
        <v>1.8</v>
      </c>
      <c r="H118" s="23">
        <v>0</v>
      </c>
      <c r="I118" s="23">
        <f>ROUND(G118*H118,6)</f>
        <v>0</v>
      </c>
      <c r="L118" s="25">
        <v>0</v>
      </c>
      <c r="M118" s="20">
        <f>ROUND(ROUND(L118,2)*ROUND(G118,3),2)</f>
        <v>0</v>
      </c>
      <c r="N118" s="23" t="s">
        <v>49</v>
      </c>
      <c r="O118">
        <f>(M118*21)/100</f>
        <v>0</v>
      </c>
      <c r="P118" t="s">
        <v>50</v>
      </c>
    </row>
    <row r="119" spans="1:16" ht="12.75" customHeight="1" x14ac:dyDescent="0.2">
      <c r="A119" s="26" t="s">
        <v>51</v>
      </c>
      <c r="E119" s="27" t="s">
        <v>606</v>
      </c>
    </row>
    <row r="120" spans="1:16" ht="12.75" customHeight="1" x14ac:dyDescent="0.2">
      <c r="A120" s="26" t="s">
        <v>52</v>
      </c>
      <c r="E120" s="28" t="s">
        <v>46</v>
      </c>
    </row>
    <row r="121" spans="1:16" ht="12.75" customHeight="1" x14ac:dyDescent="0.2">
      <c r="E121" s="27" t="s">
        <v>46</v>
      </c>
    </row>
    <row r="122" spans="1:16" ht="12.75" customHeight="1" x14ac:dyDescent="0.2">
      <c r="A122" t="s">
        <v>43</v>
      </c>
      <c r="B122" s="4" t="s">
        <v>282</v>
      </c>
      <c r="C122" s="4" t="s">
        <v>607</v>
      </c>
      <c r="D122" t="s">
        <v>46</v>
      </c>
      <c r="E122" s="22" t="s">
        <v>608</v>
      </c>
      <c r="F122" s="23" t="s">
        <v>85</v>
      </c>
      <c r="G122" s="24">
        <v>1</v>
      </c>
      <c r="H122" s="23">
        <v>0</v>
      </c>
      <c r="I122" s="23">
        <f>ROUND(G122*H122,6)</f>
        <v>0</v>
      </c>
      <c r="L122" s="25">
        <v>0</v>
      </c>
      <c r="M122" s="20">
        <f>ROUND(ROUND(L122,2)*ROUND(G122,3),2)</f>
        <v>0</v>
      </c>
      <c r="N122" s="23" t="s">
        <v>49</v>
      </c>
      <c r="O122">
        <f>(M122*21)/100</f>
        <v>0</v>
      </c>
      <c r="P122" t="s">
        <v>50</v>
      </c>
    </row>
    <row r="123" spans="1:16" ht="12.75" customHeight="1" x14ac:dyDescent="0.2">
      <c r="A123" s="26" t="s">
        <v>51</v>
      </c>
      <c r="E123" s="27" t="s">
        <v>608</v>
      </c>
    </row>
    <row r="124" spans="1:16" ht="12.75" customHeight="1" x14ac:dyDescent="0.2">
      <c r="A124" s="26" t="s">
        <v>52</v>
      </c>
      <c r="E124" s="28" t="s">
        <v>46</v>
      </c>
    </row>
    <row r="125" spans="1:16" ht="12.75" customHeight="1" x14ac:dyDescent="0.2">
      <c r="E125" s="27" t="s">
        <v>46</v>
      </c>
    </row>
    <row r="126" spans="1:16" ht="12.75" customHeight="1" x14ac:dyDescent="0.2">
      <c r="A126" t="s">
        <v>40</v>
      </c>
      <c r="C126" s="5" t="s">
        <v>218</v>
      </c>
      <c r="E126" s="21" t="s">
        <v>219</v>
      </c>
      <c r="J126" s="20">
        <f>0</f>
        <v>0</v>
      </c>
      <c r="K126" s="20">
        <f>0</f>
        <v>0</v>
      </c>
      <c r="L126" s="20">
        <f>0+L127+L131+L135+L139+L143+L147+L151+L155+L159+L163+L167</f>
        <v>0</v>
      </c>
      <c r="M126" s="20">
        <f>0+M127+M131+M135+M139+M143+M147+M151+M155+M159+M163+M167</f>
        <v>0</v>
      </c>
    </row>
    <row r="127" spans="1:16" ht="12.75" customHeight="1" x14ac:dyDescent="0.2">
      <c r="A127" t="s">
        <v>43</v>
      </c>
      <c r="B127" s="4" t="s">
        <v>345</v>
      </c>
      <c r="C127" s="4" t="s">
        <v>609</v>
      </c>
      <c r="D127" t="s">
        <v>46</v>
      </c>
      <c r="E127" s="22" t="s">
        <v>610</v>
      </c>
      <c r="F127" s="23" t="s">
        <v>78</v>
      </c>
      <c r="G127" s="24">
        <v>56.649000000000001</v>
      </c>
      <c r="H127" s="23">
        <v>2.2000000000000001E-4</v>
      </c>
      <c r="I127" s="23">
        <f>ROUND(G127*H127,6)</f>
        <v>1.2463E-2</v>
      </c>
      <c r="L127" s="25">
        <v>0</v>
      </c>
      <c r="M127" s="20">
        <f>ROUND(ROUND(L127,2)*ROUND(G127,3),2)</f>
        <v>0</v>
      </c>
      <c r="N127" s="23" t="s">
        <v>49</v>
      </c>
      <c r="O127">
        <f>(M127*21)/100</f>
        <v>0</v>
      </c>
      <c r="P127" t="s">
        <v>50</v>
      </c>
    </row>
    <row r="128" spans="1:16" ht="12.75" customHeight="1" x14ac:dyDescent="0.2">
      <c r="A128" s="26" t="s">
        <v>51</v>
      </c>
      <c r="E128" s="27" t="s">
        <v>610</v>
      </c>
    </row>
    <row r="129" spans="1:16" ht="38.25" customHeight="1" x14ac:dyDescent="0.2">
      <c r="A129" s="26" t="s">
        <v>52</v>
      </c>
      <c r="E129" s="28" t="s">
        <v>611</v>
      </c>
    </row>
    <row r="130" spans="1:16" ht="12.75" customHeight="1" x14ac:dyDescent="0.2">
      <c r="E130" s="27" t="s">
        <v>46</v>
      </c>
    </row>
    <row r="131" spans="1:16" ht="12.75" customHeight="1" x14ac:dyDescent="0.2">
      <c r="A131" t="s">
        <v>43</v>
      </c>
      <c r="B131" s="4" t="s">
        <v>480</v>
      </c>
      <c r="C131" s="4" t="s">
        <v>612</v>
      </c>
      <c r="D131" t="s">
        <v>46</v>
      </c>
      <c r="E131" s="22" t="s">
        <v>613</v>
      </c>
      <c r="F131" s="23" t="s">
        <v>48</v>
      </c>
      <c r="G131" s="24">
        <v>112.842</v>
      </c>
      <c r="H131" s="23">
        <v>5.1000000000000004E-3</v>
      </c>
      <c r="I131" s="23">
        <f>ROUND(G131*H131,6)</f>
        <v>0.57549399999999995</v>
      </c>
      <c r="L131" s="25">
        <v>0</v>
      </c>
      <c r="M131" s="20">
        <f>ROUND(ROUND(L131,2)*ROUND(G131,3),2)</f>
        <v>0</v>
      </c>
      <c r="N131" s="23" t="s">
        <v>49</v>
      </c>
      <c r="O131">
        <f>(M131*21)/100</f>
        <v>0</v>
      </c>
      <c r="P131" t="s">
        <v>50</v>
      </c>
    </row>
    <row r="132" spans="1:16" ht="12.75" customHeight="1" x14ac:dyDescent="0.2">
      <c r="A132" s="26" t="s">
        <v>51</v>
      </c>
      <c r="E132" s="27" t="s">
        <v>613</v>
      </c>
    </row>
    <row r="133" spans="1:16" ht="12.75" customHeight="1" x14ac:dyDescent="0.2">
      <c r="A133" s="26" t="s">
        <v>52</v>
      </c>
      <c r="E133" s="28" t="s">
        <v>46</v>
      </c>
    </row>
    <row r="134" spans="1:16" ht="12.75" customHeight="1" x14ac:dyDescent="0.2">
      <c r="E134" s="27" t="s">
        <v>46</v>
      </c>
    </row>
    <row r="135" spans="1:16" ht="12.75" customHeight="1" x14ac:dyDescent="0.2">
      <c r="A135" t="s">
        <v>43</v>
      </c>
      <c r="B135" s="4" t="s">
        <v>312</v>
      </c>
      <c r="C135" s="4" t="s">
        <v>211</v>
      </c>
      <c r="D135" t="s">
        <v>46</v>
      </c>
      <c r="E135" s="22" t="s">
        <v>212</v>
      </c>
      <c r="F135" s="23" t="s">
        <v>48</v>
      </c>
      <c r="G135" s="24">
        <v>102.584</v>
      </c>
      <c r="H135" s="23">
        <v>2.9999999999999997E-4</v>
      </c>
      <c r="I135" s="23">
        <f>ROUND(G135*H135,6)</f>
        <v>3.0775E-2</v>
      </c>
      <c r="L135" s="25">
        <v>0</v>
      </c>
      <c r="M135" s="20">
        <f>ROUND(ROUND(L135,2)*ROUND(G135,3),2)</f>
        <v>0</v>
      </c>
      <c r="N135" s="23" t="s">
        <v>49</v>
      </c>
      <c r="O135">
        <f>(M135*21)/100</f>
        <v>0</v>
      </c>
      <c r="P135" t="s">
        <v>50</v>
      </c>
    </row>
    <row r="136" spans="1:16" ht="12.75" customHeight="1" x14ac:dyDescent="0.2">
      <c r="A136" s="26" t="s">
        <v>51</v>
      </c>
      <c r="E136" s="27" t="s">
        <v>213</v>
      </c>
    </row>
    <row r="137" spans="1:16" ht="38.25" customHeight="1" x14ac:dyDescent="0.2">
      <c r="A137" s="26" t="s">
        <v>52</v>
      </c>
      <c r="E137" s="28" t="s">
        <v>589</v>
      </c>
    </row>
    <row r="138" spans="1:16" ht="12.75" customHeight="1" x14ac:dyDescent="0.2">
      <c r="E138" s="27" t="s">
        <v>46</v>
      </c>
    </row>
    <row r="139" spans="1:16" ht="12.75" customHeight="1" x14ac:dyDescent="0.2">
      <c r="A139" t="s">
        <v>43</v>
      </c>
      <c r="B139" s="4" t="s">
        <v>304</v>
      </c>
      <c r="C139" s="4" t="s">
        <v>215</v>
      </c>
      <c r="D139" t="s">
        <v>46</v>
      </c>
      <c r="E139" s="22" t="s">
        <v>216</v>
      </c>
      <c r="F139" s="23" t="s">
        <v>48</v>
      </c>
      <c r="G139" s="24">
        <v>102.584</v>
      </c>
      <c r="H139" s="23">
        <v>7.7000000000000002E-3</v>
      </c>
      <c r="I139" s="23">
        <f>ROUND(G139*H139,6)</f>
        <v>0.78989699999999996</v>
      </c>
      <c r="L139" s="25">
        <v>0</v>
      </c>
      <c r="M139" s="20">
        <f>ROUND(ROUND(L139,2)*ROUND(G139,3),2)</f>
        <v>0</v>
      </c>
      <c r="N139" s="23" t="s">
        <v>49</v>
      </c>
      <c r="O139">
        <f>(M139*21)/100</f>
        <v>0</v>
      </c>
      <c r="P139" t="s">
        <v>50</v>
      </c>
    </row>
    <row r="140" spans="1:16" ht="12.75" customHeight="1" x14ac:dyDescent="0.2">
      <c r="A140" s="26" t="s">
        <v>51</v>
      </c>
      <c r="E140" s="27" t="s">
        <v>217</v>
      </c>
    </row>
    <row r="141" spans="1:16" ht="38.25" customHeight="1" x14ac:dyDescent="0.2">
      <c r="A141" s="26" t="s">
        <v>52</v>
      </c>
      <c r="E141" s="28" t="s">
        <v>589</v>
      </c>
    </row>
    <row r="142" spans="1:16" ht="12.75" customHeight="1" x14ac:dyDescent="0.2">
      <c r="E142" s="27" t="s">
        <v>46</v>
      </c>
    </row>
    <row r="143" spans="1:16" ht="30.75" customHeight="1" x14ac:dyDescent="0.2">
      <c r="A143" t="s">
        <v>43</v>
      </c>
      <c r="B143" s="4" t="s">
        <v>308</v>
      </c>
      <c r="C143" s="4" t="s">
        <v>614</v>
      </c>
      <c r="D143" t="s">
        <v>46</v>
      </c>
      <c r="E143" s="22" t="s">
        <v>615</v>
      </c>
      <c r="F143" s="23" t="s">
        <v>48</v>
      </c>
      <c r="G143" s="24">
        <v>615.50400000000002</v>
      </c>
      <c r="H143" s="23">
        <v>1.9300000000000001E-3</v>
      </c>
      <c r="I143" s="23">
        <f>ROUND(G143*H143,6)</f>
        <v>1.1879230000000001</v>
      </c>
      <c r="L143" s="25">
        <v>0</v>
      </c>
      <c r="M143" s="20">
        <f>ROUND(ROUND(L143,2)*ROUND(G143,3),2)</f>
        <v>0</v>
      </c>
      <c r="N143" s="23" t="s">
        <v>49</v>
      </c>
      <c r="O143">
        <f>(M143*21)/100</f>
        <v>0</v>
      </c>
      <c r="P143" t="s">
        <v>50</v>
      </c>
    </row>
    <row r="144" spans="1:16" ht="25.5" customHeight="1" x14ac:dyDescent="0.2">
      <c r="A144" s="26" t="s">
        <v>51</v>
      </c>
      <c r="E144" s="27" t="s">
        <v>616</v>
      </c>
    </row>
    <row r="145" spans="1:16" ht="51" customHeight="1" x14ac:dyDescent="0.2">
      <c r="A145" s="26" t="s">
        <v>52</v>
      </c>
      <c r="E145" s="28" t="s">
        <v>617</v>
      </c>
    </row>
    <row r="146" spans="1:16" ht="12.75" customHeight="1" x14ac:dyDescent="0.2">
      <c r="E146" s="27" t="s">
        <v>46</v>
      </c>
    </row>
    <row r="147" spans="1:16" ht="12.75" customHeight="1" x14ac:dyDescent="0.2">
      <c r="A147" t="s">
        <v>43</v>
      </c>
      <c r="B147" s="4" t="s">
        <v>287</v>
      </c>
      <c r="C147" s="4" t="s">
        <v>221</v>
      </c>
      <c r="D147" t="s">
        <v>46</v>
      </c>
      <c r="E147" s="22" t="s">
        <v>222</v>
      </c>
      <c r="F147" s="23" t="s">
        <v>48</v>
      </c>
      <c r="G147" s="24">
        <v>102.584</v>
      </c>
      <c r="H147" s="23">
        <v>0</v>
      </c>
      <c r="I147" s="23">
        <f>ROUND(G147*H147,6)</f>
        <v>0</v>
      </c>
      <c r="L147" s="25">
        <v>0</v>
      </c>
      <c r="M147" s="20">
        <f>ROUND(ROUND(L147,2)*ROUND(G147,3),2)</f>
        <v>0</v>
      </c>
      <c r="N147" s="23" t="s">
        <v>49</v>
      </c>
      <c r="O147">
        <f>(M147*21)/100</f>
        <v>0</v>
      </c>
      <c r="P147" t="s">
        <v>50</v>
      </c>
    </row>
    <row r="148" spans="1:16" ht="12.75" customHeight="1" x14ac:dyDescent="0.2">
      <c r="A148" s="26" t="s">
        <v>51</v>
      </c>
      <c r="E148" s="27" t="s">
        <v>618</v>
      </c>
    </row>
    <row r="149" spans="1:16" ht="38.25" customHeight="1" x14ac:dyDescent="0.2">
      <c r="A149" s="26" t="s">
        <v>52</v>
      </c>
      <c r="E149" s="28" t="s">
        <v>589</v>
      </c>
    </row>
    <row r="150" spans="1:16" ht="12.75" customHeight="1" x14ac:dyDescent="0.2">
      <c r="E150" s="27" t="s">
        <v>46</v>
      </c>
    </row>
    <row r="151" spans="1:16" ht="12.75" customHeight="1" x14ac:dyDescent="0.2">
      <c r="A151" t="s">
        <v>43</v>
      </c>
      <c r="B151" s="4" t="s">
        <v>316</v>
      </c>
      <c r="C151" s="4" t="s">
        <v>224</v>
      </c>
      <c r="D151" t="s">
        <v>46</v>
      </c>
      <c r="E151" s="22" t="s">
        <v>225</v>
      </c>
      <c r="F151" s="23" t="s">
        <v>48</v>
      </c>
      <c r="G151" s="24">
        <v>102.584</v>
      </c>
      <c r="H151" s="23">
        <v>0</v>
      </c>
      <c r="I151" s="23">
        <f>ROUND(G151*H151,6)</f>
        <v>0</v>
      </c>
      <c r="L151" s="25">
        <v>0</v>
      </c>
      <c r="M151" s="20">
        <f>ROUND(ROUND(L151,2)*ROUND(G151,3),2)</f>
        <v>0</v>
      </c>
      <c r="N151" s="23" t="s">
        <v>49</v>
      </c>
      <c r="O151">
        <f>(M151*21)/100</f>
        <v>0</v>
      </c>
      <c r="P151" t="s">
        <v>50</v>
      </c>
    </row>
    <row r="152" spans="1:16" ht="12.75" customHeight="1" x14ac:dyDescent="0.2">
      <c r="A152" s="26" t="s">
        <v>51</v>
      </c>
      <c r="E152" s="27" t="s">
        <v>226</v>
      </c>
    </row>
    <row r="153" spans="1:16" ht="38.25" customHeight="1" x14ac:dyDescent="0.2">
      <c r="A153" s="26" t="s">
        <v>52</v>
      </c>
      <c r="E153" s="28" t="s">
        <v>589</v>
      </c>
    </row>
    <row r="154" spans="1:16" ht="12.75" customHeight="1" x14ac:dyDescent="0.2">
      <c r="E154" s="27" t="s">
        <v>46</v>
      </c>
    </row>
    <row r="155" spans="1:16" ht="12.75" customHeight="1" x14ac:dyDescent="0.2">
      <c r="A155" t="s">
        <v>43</v>
      </c>
      <c r="B155" s="4" t="s">
        <v>320</v>
      </c>
      <c r="C155" s="4" t="s">
        <v>619</v>
      </c>
      <c r="D155" t="s">
        <v>46</v>
      </c>
      <c r="E155" s="22" t="s">
        <v>620</v>
      </c>
      <c r="F155" s="23" t="s">
        <v>48</v>
      </c>
      <c r="G155" s="24">
        <v>102.584</v>
      </c>
      <c r="H155" s="23">
        <v>6.9999999999999999E-4</v>
      </c>
      <c r="I155" s="23">
        <f>ROUND(G155*H155,6)</f>
        <v>7.1808999999999998E-2</v>
      </c>
      <c r="L155" s="25">
        <v>0</v>
      </c>
      <c r="M155" s="20">
        <f>ROUND(ROUND(L155,2)*ROUND(G155,3),2)</f>
        <v>0</v>
      </c>
      <c r="N155" s="23" t="s">
        <v>49</v>
      </c>
      <c r="O155">
        <f>(M155*21)/100</f>
        <v>0</v>
      </c>
      <c r="P155" t="s">
        <v>50</v>
      </c>
    </row>
    <row r="156" spans="1:16" ht="12.75" customHeight="1" x14ac:dyDescent="0.2">
      <c r="A156" s="26" t="s">
        <v>51</v>
      </c>
      <c r="E156" s="27" t="s">
        <v>620</v>
      </c>
    </row>
    <row r="157" spans="1:16" ht="38.25" customHeight="1" x14ac:dyDescent="0.2">
      <c r="A157" s="26" t="s">
        <v>52</v>
      </c>
      <c r="E157" s="28" t="s">
        <v>589</v>
      </c>
    </row>
    <row r="158" spans="1:16" ht="12.75" customHeight="1" x14ac:dyDescent="0.2">
      <c r="E158" s="27" t="s">
        <v>46</v>
      </c>
    </row>
    <row r="159" spans="1:16" ht="12.75" customHeight="1" x14ac:dyDescent="0.2">
      <c r="A159" t="s">
        <v>43</v>
      </c>
      <c r="B159" s="4" t="s">
        <v>526</v>
      </c>
      <c r="C159" s="4" t="s">
        <v>228</v>
      </c>
      <c r="D159" t="s">
        <v>46</v>
      </c>
      <c r="E159" s="22" t="s">
        <v>229</v>
      </c>
      <c r="F159" s="23" t="s">
        <v>78</v>
      </c>
      <c r="G159" s="24">
        <v>51.499000000000002</v>
      </c>
      <c r="H159" s="23">
        <v>0</v>
      </c>
      <c r="I159" s="23">
        <f>ROUND(G159*H159,6)</f>
        <v>0</v>
      </c>
      <c r="L159" s="25">
        <v>0</v>
      </c>
      <c r="M159" s="20">
        <f>ROUND(ROUND(L159,2)*ROUND(G159,3),2)</f>
        <v>0</v>
      </c>
      <c r="N159" s="23" t="s">
        <v>49</v>
      </c>
      <c r="O159">
        <f>(M159*21)/100</f>
        <v>0</v>
      </c>
      <c r="P159" t="s">
        <v>50</v>
      </c>
    </row>
    <row r="160" spans="1:16" ht="12.75" customHeight="1" x14ac:dyDescent="0.2">
      <c r="A160" s="26" t="s">
        <v>51</v>
      </c>
      <c r="E160" s="27" t="s">
        <v>230</v>
      </c>
    </row>
    <row r="161" spans="1:16" ht="25.5" customHeight="1" x14ac:dyDescent="0.2">
      <c r="A161" s="26" t="s">
        <v>52</v>
      </c>
      <c r="E161" s="28" t="s">
        <v>621</v>
      </c>
    </row>
    <row r="162" spans="1:16" ht="12.75" customHeight="1" x14ac:dyDescent="0.2">
      <c r="E162" s="27" t="s">
        <v>46</v>
      </c>
    </row>
    <row r="163" spans="1:16" ht="12.75" customHeight="1" x14ac:dyDescent="0.2">
      <c r="A163" t="s">
        <v>43</v>
      </c>
      <c r="B163" s="4" t="s">
        <v>336</v>
      </c>
      <c r="C163" s="4" t="s">
        <v>622</v>
      </c>
      <c r="D163" t="s">
        <v>46</v>
      </c>
      <c r="E163" s="22" t="s">
        <v>623</v>
      </c>
      <c r="F163" s="23" t="s">
        <v>78</v>
      </c>
      <c r="G163" s="24">
        <v>51.499000000000002</v>
      </c>
      <c r="H163" s="23">
        <v>1.0000000000000001E-5</v>
      </c>
      <c r="I163" s="23">
        <f>ROUND(G163*H163,6)</f>
        <v>5.1500000000000005E-4</v>
      </c>
      <c r="L163" s="25">
        <v>0</v>
      </c>
      <c r="M163" s="20">
        <f>ROUND(ROUND(L163,2)*ROUND(G163,3),2)</f>
        <v>0</v>
      </c>
      <c r="N163" s="23" t="s">
        <v>49</v>
      </c>
      <c r="O163">
        <f>(M163*21)/100</f>
        <v>0</v>
      </c>
      <c r="P163" t="s">
        <v>50</v>
      </c>
    </row>
    <row r="164" spans="1:16" ht="12.75" customHeight="1" x14ac:dyDescent="0.2">
      <c r="A164" s="26" t="s">
        <v>51</v>
      </c>
      <c r="E164" s="27" t="s">
        <v>624</v>
      </c>
    </row>
    <row r="165" spans="1:16" ht="25.5" customHeight="1" x14ac:dyDescent="0.2">
      <c r="A165" s="26" t="s">
        <v>52</v>
      </c>
      <c r="E165" s="28" t="s">
        <v>621</v>
      </c>
    </row>
    <row r="166" spans="1:16" ht="12.75" customHeight="1" x14ac:dyDescent="0.2">
      <c r="E166" s="27" t="s">
        <v>46</v>
      </c>
    </row>
    <row r="167" spans="1:16" ht="12.75" customHeight="1" x14ac:dyDescent="0.2">
      <c r="A167" t="s">
        <v>43</v>
      </c>
      <c r="B167" s="4" t="s">
        <v>223</v>
      </c>
      <c r="C167" s="4" t="s">
        <v>232</v>
      </c>
      <c r="D167" t="s">
        <v>46</v>
      </c>
      <c r="E167" s="22" t="s">
        <v>233</v>
      </c>
      <c r="F167" s="23" t="s">
        <v>48</v>
      </c>
      <c r="G167" s="24">
        <v>102.584</v>
      </c>
      <c r="H167" s="23">
        <v>0</v>
      </c>
      <c r="I167" s="23">
        <f>ROUND(G167*H167,6)</f>
        <v>0</v>
      </c>
      <c r="L167" s="25">
        <v>0</v>
      </c>
      <c r="M167" s="20">
        <f>ROUND(ROUND(L167,2)*ROUND(G167,3),2)</f>
        <v>0</v>
      </c>
      <c r="N167" s="23" t="s">
        <v>49</v>
      </c>
      <c r="O167">
        <f>(M167*21)/100</f>
        <v>0</v>
      </c>
      <c r="P167" t="s">
        <v>50</v>
      </c>
    </row>
    <row r="168" spans="1:16" ht="12.75" customHeight="1" x14ac:dyDescent="0.2">
      <c r="A168" s="26" t="s">
        <v>51</v>
      </c>
      <c r="E168" s="27" t="s">
        <v>234</v>
      </c>
    </row>
    <row r="169" spans="1:16" ht="38.25" customHeight="1" x14ac:dyDescent="0.2">
      <c r="A169" s="26" t="s">
        <v>52</v>
      </c>
      <c r="E169" s="28" t="s">
        <v>589</v>
      </c>
    </row>
    <row r="170" spans="1:16" ht="12.75" customHeight="1" x14ac:dyDescent="0.2">
      <c r="E170" s="27" t="s">
        <v>46</v>
      </c>
    </row>
    <row r="171" spans="1:16" ht="12.75" customHeight="1" x14ac:dyDescent="0.2">
      <c r="A171" t="s">
        <v>40</v>
      </c>
      <c r="C171" s="5" t="s">
        <v>248</v>
      </c>
      <c r="E171" s="21" t="s">
        <v>249</v>
      </c>
      <c r="J171" s="20">
        <f>0</f>
        <v>0</v>
      </c>
      <c r="K171" s="20">
        <f>0</f>
        <v>0</v>
      </c>
      <c r="L171" s="20">
        <f>0+L172+L176+L180+L184+L188+L192</f>
        <v>0</v>
      </c>
      <c r="M171" s="20">
        <f>0+M172+M176+M180+M184+M188+M192</f>
        <v>0</v>
      </c>
    </row>
    <row r="172" spans="1:16" ht="12.75" customHeight="1" x14ac:dyDescent="0.2">
      <c r="A172" t="s">
        <v>43</v>
      </c>
      <c r="B172" s="4" t="s">
        <v>44</v>
      </c>
      <c r="C172" s="4" t="s">
        <v>254</v>
      </c>
      <c r="D172" t="s">
        <v>46</v>
      </c>
      <c r="E172" s="22" t="s">
        <v>255</v>
      </c>
      <c r="F172" s="23" t="s">
        <v>48</v>
      </c>
      <c r="G172" s="24">
        <v>102.584</v>
      </c>
      <c r="H172" s="23">
        <v>0</v>
      </c>
      <c r="I172" s="23">
        <f>ROUND(G172*H172,6)</f>
        <v>0</v>
      </c>
      <c r="L172" s="25">
        <v>0</v>
      </c>
      <c r="M172" s="20">
        <f>ROUND(ROUND(L172,2)*ROUND(G172,3),2)</f>
        <v>0</v>
      </c>
      <c r="N172" s="23" t="s">
        <v>57</v>
      </c>
      <c r="O172">
        <f>(M172*21)/100</f>
        <v>0</v>
      </c>
      <c r="P172" t="s">
        <v>50</v>
      </c>
    </row>
    <row r="173" spans="1:16" ht="12.75" customHeight="1" x14ac:dyDescent="0.2">
      <c r="A173" s="26" t="s">
        <v>51</v>
      </c>
      <c r="E173" s="27" t="s">
        <v>255</v>
      </c>
    </row>
    <row r="174" spans="1:16" ht="38.25" customHeight="1" x14ac:dyDescent="0.2">
      <c r="A174" s="26" t="s">
        <v>52</v>
      </c>
      <c r="E174" s="28" t="s">
        <v>589</v>
      </c>
    </row>
    <row r="175" spans="1:16" ht="12.75" customHeight="1" x14ac:dyDescent="0.2">
      <c r="E175" s="27" t="s">
        <v>46</v>
      </c>
    </row>
    <row r="176" spans="1:16" ht="12.75" customHeight="1" x14ac:dyDescent="0.2">
      <c r="A176" t="s">
        <v>43</v>
      </c>
      <c r="B176" s="4" t="s">
        <v>62</v>
      </c>
      <c r="C176" s="4" t="s">
        <v>257</v>
      </c>
      <c r="D176" t="s">
        <v>46</v>
      </c>
      <c r="E176" s="22" t="s">
        <v>258</v>
      </c>
      <c r="F176" s="23" t="s">
        <v>48</v>
      </c>
      <c r="G176" s="24">
        <v>280.32400000000001</v>
      </c>
      <c r="H176" s="23">
        <v>2.0000000000000001E-4</v>
      </c>
      <c r="I176" s="23">
        <f>ROUND(G176*H176,6)</f>
        <v>5.6064999999999997E-2</v>
      </c>
      <c r="L176" s="25">
        <v>0</v>
      </c>
      <c r="M176" s="20">
        <f>ROUND(ROUND(L176,2)*ROUND(G176,3),2)</f>
        <v>0</v>
      </c>
      <c r="N176" s="23" t="s">
        <v>49</v>
      </c>
      <c r="O176">
        <f>(M176*21)/100</f>
        <v>0</v>
      </c>
      <c r="P176" t="s">
        <v>50</v>
      </c>
    </row>
    <row r="177" spans="1:16" ht="22.5" customHeight="1" x14ac:dyDescent="0.2">
      <c r="A177" s="26" t="s">
        <v>51</v>
      </c>
      <c r="E177" s="27" t="s">
        <v>259</v>
      </c>
    </row>
    <row r="178" spans="1:16" ht="89.25" customHeight="1" x14ac:dyDescent="0.2">
      <c r="A178" s="26" t="s">
        <v>52</v>
      </c>
      <c r="E178" s="29" t="s">
        <v>625</v>
      </c>
    </row>
    <row r="179" spans="1:16" ht="12.75" customHeight="1" x14ac:dyDescent="0.2">
      <c r="E179" s="27" t="s">
        <v>46</v>
      </c>
    </row>
    <row r="180" spans="1:16" ht="12.75" customHeight="1" x14ac:dyDescent="0.2">
      <c r="A180" t="s">
        <v>43</v>
      </c>
      <c r="B180" s="4" t="s">
        <v>96</v>
      </c>
      <c r="C180" s="4" t="s">
        <v>262</v>
      </c>
      <c r="D180" t="s">
        <v>46</v>
      </c>
      <c r="E180" s="22" t="s">
        <v>263</v>
      </c>
      <c r="F180" s="23" t="s">
        <v>48</v>
      </c>
      <c r="G180" s="24">
        <v>102.584</v>
      </c>
      <c r="H180" s="23">
        <v>1.0000000000000001E-5</v>
      </c>
      <c r="I180" s="23">
        <f>ROUND(G180*H180,6)</f>
        <v>1.026E-3</v>
      </c>
      <c r="L180" s="25">
        <v>0</v>
      </c>
      <c r="M180" s="20">
        <f>ROUND(ROUND(L180,2)*ROUND(G180,3),2)</f>
        <v>0</v>
      </c>
      <c r="N180" s="23" t="s">
        <v>49</v>
      </c>
      <c r="O180">
        <f>(M180*21)/100</f>
        <v>0</v>
      </c>
      <c r="P180" t="s">
        <v>50</v>
      </c>
    </row>
    <row r="181" spans="1:16" ht="12.75" customHeight="1" x14ac:dyDescent="0.2">
      <c r="A181" s="26" t="s">
        <v>51</v>
      </c>
      <c r="E181" s="27" t="s">
        <v>263</v>
      </c>
    </row>
    <row r="182" spans="1:16" ht="38.25" customHeight="1" x14ac:dyDescent="0.2">
      <c r="A182" s="26" t="s">
        <v>52</v>
      </c>
      <c r="E182" s="28" t="s">
        <v>589</v>
      </c>
    </row>
    <row r="183" spans="1:16" ht="12.75" customHeight="1" x14ac:dyDescent="0.2">
      <c r="E183" s="27" t="s">
        <v>46</v>
      </c>
    </row>
    <row r="184" spans="1:16" ht="26.25" customHeight="1" x14ac:dyDescent="0.2">
      <c r="A184" t="s">
        <v>43</v>
      </c>
      <c r="B184" s="4" t="s">
        <v>99</v>
      </c>
      <c r="C184" s="4" t="s">
        <v>265</v>
      </c>
      <c r="D184" t="s">
        <v>46</v>
      </c>
      <c r="E184" s="22" t="s">
        <v>266</v>
      </c>
      <c r="F184" s="23" t="s">
        <v>48</v>
      </c>
      <c r="G184" s="24">
        <v>280.32400000000001</v>
      </c>
      <c r="H184" s="23">
        <v>2.5999999999999998E-4</v>
      </c>
      <c r="I184" s="23">
        <f>ROUND(G184*H184,6)</f>
        <v>7.2884000000000004E-2</v>
      </c>
      <c r="L184" s="25">
        <v>0</v>
      </c>
      <c r="M184" s="20">
        <f>ROUND(ROUND(L184,2)*ROUND(G184,3),2)</f>
        <v>0</v>
      </c>
      <c r="N184" s="23" t="s">
        <v>49</v>
      </c>
      <c r="O184">
        <f>(M184*21)/100</f>
        <v>0</v>
      </c>
      <c r="P184" t="s">
        <v>50</v>
      </c>
    </row>
    <row r="185" spans="1:16" ht="25.5" customHeight="1" x14ac:dyDescent="0.2">
      <c r="A185" s="26" t="s">
        <v>51</v>
      </c>
      <c r="E185" s="27" t="s">
        <v>267</v>
      </c>
    </row>
    <row r="186" spans="1:16" ht="89.25" customHeight="1" x14ac:dyDescent="0.2">
      <c r="A186" s="26" t="s">
        <v>52</v>
      </c>
      <c r="E186" s="29" t="s">
        <v>625</v>
      </c>
    </row>
    <row r="187" spans="1:16" ht="12.75" customHeight="1" x14ac:dyDescent="0.2">
      <c r="E187" s="27" t="s">
        <v>46</v>
      </c>
    </row>
    <row r="188" spans="1:16" ht="25.5" customHeight="1" x14ac:dyDescent="0.2">
      <c r="A188" t="s">
        <v>43</v>
      </c>
      <c r="B188" s="4" t="s">
        <v>110</v>
      </c>
      <c r="C188" s="4" t="s">
        <v>269</v>
      </c>
      <c r="D188" t="s">
        <v>46</v>
      </c>
      <c r="E188" s="22" t="s">
        <v>626</v>
      </c>
      <c r="F188" s="23" t="s">
        <v>48</v>
      </c>
      <c r="G188" s="24">
        <v>205.148</v>
      </c>
      <c r="H188" s="23">
        <v>3.0000000000000001E-5</v>
      </c>
      <c r="I188" s="23">
        <f>ROUND(G188*H188,6)</f>
        <v>6.1539999999999997E-3</v>
      </c>
      <c r="L188" s="25">
        <v>0</v>
      </c>
      <c r="M188" s="20">
        <f>ROUND(ROUND(L188,2)*ROUND(G188,3),2)</f>
        <v>0</v>
      </c>
      <c r="N188" s="23" t="s">
        <v>49</v>
      </c>
      <c r="O188">
        <f>(M188*21)/100</f>
        <v>0</v>
      </c>
      <c r="P188" t="s">
        <v>50</v>
      </c>
    </row>
    <row r="189" spans="1:16" ht="30.75" customHeight="1" x14ac:dyDescent="0.2">
      <c r="A189" s="26" t="s">
        <v>51</v>
      </c>
      <c r="E189" s="27" t="s">
        <v>626</v>
      </c>
    </row>
    <row r="190" spans="1:16" ht="102" customHeight="1" x14ac:dyDescent="0.2">
      <c r="A190" s="26" t="s">
        <v>52</v>
      </c>
      <c r="E190" s="29" t="s">
        <v>627</v>
      </c>
    </row>
    <row r="191" spans="1:16" ht="12.75" customHeight="1" x14ac:dyDescent="0.2">
      <c r="E191" s="27" t="s">
        <v>46</v>
      </c>
    </row>
    <row r="192" spans="1:16" ht="24" customHeight="1" x14ac:dyDescent="0.2">
      <c r="A192" t="s">
        <v>43</v>
      </c>
      <c r="B192" s="4" t="s">
        <v>113</v>
      </c>
      <c r="C192" s="4" t="s">
        <v>628</v>
      </c>
      <c r="D192" t="s">
        <v>46</v>
      </c>
      <c r="E192" s="22" t="s">
        <v>629</v>
      </c>
      <c r="F192" s="23" t="s">
        <v>48</v>
      </c>
      <c r="G192" s="24">
        <v>75.176000000000002</v>
      </c>
      <c r="H192" s="23">
        <v>1.0000000000000001E-5</v>
      </c>
      <c r="I192" s="23">
        <f>ROUND(G192*H192,6)</f>
        <v>7.5199999999999996E-4</v>
      </c>
      <c r="L192" s="25">
        <v>0</v>
      </c>
      <c r="M192" s="20">
        <f>ROUND(ROUND(L192,2)*ROUND(G192,3),2)</f>
        <v>0</v>
      </c>
      <c r="N192" s="23" t="s">
        <v>49</v>
      </c>
      <c r="O192">
        <f>(M192*21)/100</f>
        <v>0</v>
      </c>
      <c r="P192" t="s">
        <v>50</v>
      </c>
    </row>
    <row r="193" spans="1:16" ht="36.75" customHeight="1" x14ac:dyDescent="0.2">
      <c r="A193" s="26" t="s">
        <v>51</v>
      </c>
      <c r="E193" s="27" t="s">
        <v>630</v>
      </c>
    </row>
    <row r="194" spans="1:16" ht="12.75" customHeight="1" x14ac:dyDescent="0.2">
      <c r="A194" s="26" t="s">
        <v>52</v>
      </c>
      <c r="E194" s="28" t="s">
        <v>631</v>
      </c>
    </row>
    <row r="195" spans="1:16" ht="12.75" customHeight="1" x14ac:dyDescent="0.2">
      <c r="E195" s="27" t="s">
        <v>46</v>
      </c>
    </row>
    <row r="196" spans="1:16" ht="12.75" customHeight="1" x14ac:dyDescent="0.2">
      <c r="A196" t="s">
        <v>40</v>
      </c>
      <c r="C196" s="5" t="s">
        <v>632</v>
      </c>
      <c r="E196" s="21" t="s">
        <v>633</v>
      </c>
      <c r="J196" s="20">
        <f>0</f>
        <v>0</v>
      </c>
      <c r="K196" s="20">
        <f>0</f>
        <v>0</v>
      </c>
      <c r="L196" s="20">
        <f>0+L197</f>
        <v>0</v>
      </c>
      <c r="M196" s="20">
        <f>0+M197</f>
        <v>0</v>
      </c>
    </row>
    <row r="197" spans="1:16" ht="30" customHeight="1" x14ac:dyDescent="0.2">
      <c r="A197" t="s">
        <v>43</v>
      </c>
      <c r="B197" s="4" t="s">
        <v>92</v>
      </c>
      <c r="C197" s="4" t="s">
        <v>634</v>
      </c>
      <c r="D197" t="s">
        <v>46</v>
      </c>
      <c r="E197" s="22" t="s">
        <v>635</v>
      </c>
      <c r="F197" s="23" t="s">
        <v>48</v>
      </c>
      <c r="G197" s="24">
        <v>13.786</v>
      </c>
      <c r="H197" s="23">
        <v>1.2200000000000001E-2</v>
      </c>
      <c r="I197" s="23">
        <f>ROUND(G197*H197,6)</f>
        <v>0.16818900000000001</v>
      </c>
      <c r="L197" s="25">
        <v>0</v>
      </c>
      <c r="M197" s="20">
        <f>ROUND(ROUND(L197,2)*ROUND(G197,3),2)</f>
        <v>0</v>
      </c>
      <c r="N197" s="23" t="s">
        <v>57</v>
      </c>
      <c r="O197">
        <f>(M197*21)/100</f>
        <v>0</v>
      </c>
      <c r="P197" t="s">
        <v>50</v>
      </c>
    </row>
    <row r="198" spans="1:16" ht="24.75" customHeight="1" x14ac:dyDescent="0.2">
      <c r="A198" s="26" t="s">
        <v>51</v>
      </c>
      <c r="E198" s="27" t="s">
        <v>635</v>
      </c>
    </row>
    <row r="199" spans="1:16" ht="12.75" customHeight="1" x14ac:dyDescent="0.2">
      <c r="A199" s="26" t="s">
        <v>52</v>
      </c>
      <c r="E199" s="28" t="s">
        <v>636</v>
      </c>
    </row>
    <row r="200" spans="1:16" ht="12.75" customHeight="1" x14ac:dyDescent="0.2">
      <c r="E200" s="27" t="s">
        <v>46</v>
      </c>
    </row>
    <row r="201" spans="1:16" ht="12.75" customHeight="1" x14ac:dyDescent="0.2">
      <c r="A201" t="s">
        <v>40</v>
      </c>
      <c r="C201" s="5" t="s">
        <v>280</v>
      </c>
      <c r="E201" s="21" t="s">
        <v>281</v>
      </c>
      <c r="J201" s="20">
        <f>0</f>
        <v>0</v>
      </c>
      <c r="K201" s="20">
        <f>0</f>
        <v>0</v>
      </c>
      <c r="L201" s="20">
        <f>0+L202+L206+L210+L214+L218+L222+L226</f>
        <v>0</v>
      </c>
      <c r="M201" s="20">
        <f>0+M202+M206+M210+M214+M218+M222+M226</f>
        <v>0</v>
      </c>
    </row>
    <row r="202" spans="1:16" ht="12.75" customHeight="1" x14ac:dyDescent="0.2">
      <c r="A202" t="s">
        <v>43</v>
      </c>
      <c r="B202" s="4" t="s">
        <v>385</v>
      </c>
      <c r="C202" s="4" t="s">
        <v>637</v>
      </c>
      <c r="D202" t="s">
        <v>46</v>
      </c>
      <c r="E202" s="22" t="s">
        <v>638</v>
      </c>
      <c r="F202" s="23" t="s">
        <v>639</v>
      </c>
      <c r="G202" s="24">
        <v>0.125</v>
      </c>
      <c r="H202" s="23">
        <v>4.0999999999999996</v>
      </c>
      <c r="I202" s="23">
        <f>ROUND(G202*H202,6)</f>
        <v>0.51249999999999996</v>
      </c>
      <c r="L202" s="25">
        <v>0</v>
      </c>
      <c r="M202" s="20">
        <f>ROUND(ROUND(L202,2)*ROUND(G202,3),2)</f>
        <v>0</v>
      </c>
      <c r="N202" s="23" t="s">
        <v>49</v>
      </c>
      <c r="O202">
        <f>(M202*21)/100</f>
        <v>0</v>
      </c>
      <c r="P202" t="s">
        <v>50</v>
      </c>
    </row>
    <row r="203" spans="1:16" ht="12.75" customHeight="1" x14ac:dyDescent="0.2">
      <c r="A203" s="26" t="s">
        <v>51</v>
      </c>
      <c r="E203" s="27" t="s">
        <v>640</v>
      </c>
    </row>
    <row r="204" spans="1:16" ht="12.75" customHeight="1" x14ac:dyDescent="0.2">
      <c r="A204" s="26" t="s">
        <v>52</v>
      </c>
      <c r="E204" s="28" t="s">
        <v>46</v>
      </c>
    </row>
    <row r="205" spans="1:16" ht="12.75" customHeight="1" x14ac:dyDescent="0.2">
      <c r="E205" s="27" t="s">
        <v>46</v>
      </c>
    </row>
    <row r="206" spans="1:16" ht="31.5" customHeight="1" x14ac:dyDescent="0.2">
      <c r="A206" t="s">
        <v>43</v>
      </c>
      <c r="B206" s="4" t="s">
        <v>399</v>
      </c>
      <c r="C206" s="4" t="s">
        <v>283</v>
      </c>
      <c r="D206" t="s">
        <v>46</v>
      </c>
      <c r="E206" s="22" t="s">
        <v>284</v>
      </c>
      <c r="F206" s="23" t="s">
        <v>48</v>
      </c>
      <c r="G206" s="24">
        <v>280.32400000000001</v>
      </c>
      <c r="H206" s="23">
        <v>2.1000000000000001E-4</v>
      </c>
      <c r="I206" s="23">
        <f>ROUND(G206*H206,6)</f>
        <v>5.8867999999999997E-2</v>
      </c>
      <c r="L206" s="25">
        <v>0</v>
      </c>
      <c r="M206" s="20">
        <f>ROUND(ROUND(L206,2)*ROUND(G206,3),2)</f>
        <v>0</v>
      </c>
      <c r="N206" s="23" t="s">
        <v>49</v>
      </c>
      <c r="O206">
        <f>(M206*21)/100</f>
        <v>0</v>
      </c>
      <c r="P206" t="s">
        <v>50</v>
      </c>
    </row>
    <row r="207" spans="1:16" ht="29.25" customHeight="1" x14ac:dyDescent="0.2">
      <c r="A207" s="26" t="s">
        <v>51</v>
      </c>
      <c r="E207" s="27" t="s">
        <v>285</v>
      </c>
    </row>
    <row r="208" spans="1:16" ht="63.75" customHeight="1" x14ac:dyDescent="0.2">
      <c r="A208" s="26" t="s">
        <v>52</v>
      </c>
      <c r="E208" s="29" t="s">
        <v>641</v>
      </c>
    </row>
    <row r="209" spans="1:16" ht="12.75" customHeight="1" x14ac:dyDescent="0.2">
      <c r="E209" s="27" t="s">
        <v>46</v>
      </c>
    </row>
    <row r="210" spans="1:16" ht="27" customHeight="1" x14ac:dyDescent="0.2">
      <c r="A210" t="s">
        <v>43</v>
      </c>
      <c r="B210" s="4" t="s">
        <v>422</v>
      </c>
      <c r="C210" s="4" t="s">
        <v>288</v>
      </c>
      <c r="D210" t="s">
        <v>46</v>
      </c>
      <c r="E210" s="22" t="s">
        <v>289</v>
      </c>
      <c r="F210" s="23" t="s">
        <v>85</v>
      </c>
      <c r="G210" s="24">
        <v>2</v>
      </c>
      <c r="H210" s="23">
        <v>0</v>
      </c>
      <c r="I210" s="23">
        <f>ROUND(G210*H210,6)</f>
        <v>0</v>
      </c>
      <c r="L210" s="25">
        <v>0</v>
      </c>
      <c r="M210" s="20">
        <f>ROUND(ROUND(L210,2)*ROUND(G210,3),2)</f>
        <v>0</v>
      </c>
      <c r="N210" s="23" t="s">
        <v>49</v>
      </c>
      <c r="O210">
        <f>(M210*21)/100</f>
        <v>0</v>
      </c>
      <c r="P210" t="s">
        <v>50</v>
      </c>
    </row>
    <row r="211" spans="1:16" ht="34.5" customHeight="1" x14ac:dyDescent="0.2">
      <c r="A211" s="26" t="s">
        <v>51</v>
      </c>
      <c r="E211" s="27" t="s">
        <v>290</v>
      </c>
    </row>
    <row r="212" spans="1:16" ht="12.75" customHeight="1" x14ac:dyDescent="0.2">
      <c r="A212" s="26" t="s">
        <v>52</v>
      </c>
      <c r="E212" s="28" t="s">
        <v>46</v>
      </c>
    </row>
    <row r="213" spans="1:16" ht="12.75" customHeight="1" x14ac:dyDescent="0.2">
      <c r="E213" s="27" t="s">
        <v>46</v>
      </c>
    </row>
    <row r="214" spans="1:16" ht="12.75" customHeight="1" x14ac:dyDescent="0.2">
      <c r="A214" t="s">
        <v>43</v>
      </c>
      <c r="B214" s="4" t="s">
        <v>413</v>
      </c>
      <c r="C214" s="4" t="s">
        <v>292</v>
      </c>
      <c r="D214" t="s">
        <v>46</v>
      </c>
      <c r="E214" s="22" t="s">
        <v>293</v>
      </c>
      <c r="F214" s="23" t="s">
        <v>78</v>
      </c>
      <c r="G214" s="24">
        <v>41</v>
      </c>
      <c r="H214" s="23">
        <v>0</v>
      </c>
      <c r="I214" s="23">
        <f>ROUND(G214*H214,6)</f>
        <v>0</v>
      </c>
      <c r="L214" s="25">
        <v>0</v>
      </c>
      <c r="M214" s="20">
        <f>ROUND(ROUND(L214,2)*ROUND(G214,3),2)</f>
        <v>0</v>
      </c>
      <c r="N214" s="23" t="s">
        <v>57</v>
      </c>
      <c r="O214">
        <f>(M214*21)/100</f>
        <v>0</v>
      </c>
      <c r="P214" t="s">
        <v>50</v>
      </c>
    </row>
    <row r="215" spans="1:16" ht="12.75" customHeight="1" x14ac:dyDescent="0.2">
      <c r="A215" s="26" t="s">
        <v>51</v>
      </c>
      <c r="E215" s="27" t="s">
        <v>294</v>
      </c>
    </row>
    <row r="216" spans="1:16" ht="12.75" customHeight="1" x14ac:dyDescent="0.2">
      <c r="A216" s="26" t="s">
        <v>52</v>
      </c>
      <c r="E216" s="28" t="s">
        <v>46</v>
      </c>
    </row>
    <row r="217" spans="1:16" ht="12.75" customHeight="1" x14ac:dyDescent="0.2">
      <c r="E217" s="27" t="s">
        <v>46</v>
      </c>
    </row>
    <row r="218" spans="1:16" ht="12.75" customHeight="1" x14ac:dyDescent="0.2">
      <c r="A218" t="s">
        <v>43</v>
      </c>
      <c r="B218" s="4" t="s">
        <v>280</v>
      </c>
      <c r="C218" s="4" t="s">
        <v>296</v>
      </c>
      <c r="D218" t="s">
        <v>46</v>
      </c>
      <c r="E218" s="22" t="s">
        <v>297</v>
      </c>
      <c r="F218" s="23" t="s">
        <v>78</v>
      </c>
      <c r="G218" s="24">
        <v>25</v>
      </c>
      <c r="H218" s="23">
        <v>0</v>
      </c>
      <c r="I218" s="23">
        <f>ROUND(G218*H218,6)</f>
        <v>0</v>
      </c>
      <c r="L218" s="25">
        <v>0</v>
      </c>
      <c r="M218" s="20">
        <f>ROUND(ROUND(L218,2)*ROUND(G218,3),2)</f>
        <v>0</v>
      </c>
      <c r="N218" s="23" t="s">
        <v>49</v>
      </c>
      <c r="O218">
        <f>(M218*21)/100</f>
        <v>0</v>
      </c>
      <c r="P218" t="s">
        <v>50</v>
      </c>
    </row>
    <row r="219" spans="1:16" ht="12.75" customHeight="1" x14ac:dyDescent="0.2">
      <c r="A219" s="26" t="s">
        <v>51</v>
      </c>
      <c r="E219" s="27" t="s">
        <v>298</v>
      </c>
    </row>
    <row r="220" spans="1:16" ht="12.75" customHeight="1" x14ac:dyDescent="0.2">
      <c r="A220" s="26" t="s">
        <v>52</v>
      </c>
      <c r="E220" s="28" t="s">
        <v>46</v>
      </c>
    </row>
    <row r="221" spans="1:16" ht="12.75" customHeight="1" x14ac:dyDescent="0.2">
      <c r="E221" s="27" t="s">
        <v>46</v>
      </c>
    </row>
    <row r="222" spans="1:16" ht="12.75" customHeight="1" x14ac:dyDescent="0.2">
      <c r="A222" t="s">
        <v>43</v>
      </c>
      <c r="B222" s="4" t="s">
        <v>407</v>
      </c>
      <c r="C222" s="4" t="s">
        <v>300</v>
      </c>
      <c r="D222" t="s">
        <v>46</v>
      </c>
      <c r="E222" s="22" t="s">
        <v>301</v>
      </c>
      <c r="F222" s="23" t="s">
        <v>78</v>
      </c>
      <c r="G222" s="24">
        <v>16</v>
      </c>
      <c r="H222" s="23">
        <v>0</v>
      </c>
      <c r="I222" s="23">
        <f>ROUND(G222*H222,6)</f>
        <v>0</v>
      </c>
      <c r="L222" s="25">
        <v>0</v>
      </c>
      <c r="M222" s="20">
        <f>ROUND(ROUND(L222,2)*ROUND(G222,3),2)</f>
        <v>0</v>
      </c>
      <c r="N222" s="23" t="s">
        <v>57</v>
      </c>
      <c r="O222">
        <f>(M222*21)/100</f>
        <v>0</v>
      </c>
      <c r="P222" t="s">
        <v>50</v>
      </c>
    </row>
    <row r="223" spans="1:16" ht="12.75" customHeight="1" x14ac:dyDescent="0.2">
      <c r="A223" s="26" t="s">
        <v>51</v>
      </c>
      <c r="E223" s="27" t="s">
        <v>301</v>
      </c>
    </row>
    <row r="224" spans="1:16" ht="12.75" customHeight="1" x14ac:dyDescent="0.2">
      <c r="A224" s="26" t="s">
        <v>52</v>
      </c>
      <c r="E224" s="28" t="s">
        <v>46</v>
      </c>
    </row>
    <row r="225" spans="1:16" ht="12.75" customHeight="1" x14ac:dyDescent="0.2">
      <c r="E225" s="27" t="s">
        <v>46</v>
      </c>
    </row>
    <row r="226" spans="1:16" ht="12.75" customHeight="1" x14ac:dyDescent="0.2">
      <c r="A226" t="s">
        <v>43</v>
      </c>
      <c r="B226" s="4" t="s">
        <v>382</v>
      </c>
      <c r="C226" s="4" t="s">
        <v>642</v>
      </c>
      <c r="D226" t="s">
        <v>46</v>
      </c>
      <c r="E226" s="22" t="s">
        <v>643</v>
      </c>
      <c r="F226" s="23" t="s">
        <v>644</v>
      </c>
      <c r="G226" s="24">
        <v>0.32300000000000001</v>
      </c>
      <c r="H226" s="23">
        <v>0.54034000000000004</v>
      </c>
      <c r="I226" s="23">
        <f>ROUND(G226*H226,6)</f>
        <v>0.17452999999999999</v>
      </c>
      <c r="L226" s="25">
        <v>0</v>
      </c>
      <c r="M226" s="20">
        <f>ROUND(ROUND(L226,2)*ROUND(G226,3),2)</f>
        <v>0</v>
      </c>
      <c r="N226" s="23" t="s">
        <v>49</v>
      </c>
      <c r="O226">
        <f>(M226*21)/100</f>
        <v>0</v>
      </c>
      <c r="P226" t="s">
        <v>50</v>
      </c>
    </row>
    <row r="227" spans="1:16" ht="12.75" customHeight="1" x14ac:dyDescent="0.2">
      <c r="A227" s="26" t="s">
        <v>51</v>
      </c>
      <c r="E227" s="27" t="s">
        <v>645</v>
      </c>
    </row>
    <row r="228" spans="1:16" ht="12.75" customHeight="1" x14ac:dyDescent="0.2">
      <c r="A228" s="26" t="s">
        <v>52</v>
      </c>
      <c r="E228" s="28" t="s">
        <v>646</v>
      </c>
    </row>
    <row r="229" spans="1:16" ht="12.75" customHeight="1" x14ac:dyDescent="0.2">
      <c r="E229" s="27" t="s">
        <v>46</v>
      </c>
    </row>
    <row r="230" spans="1:16" ht="12.75" customHeight="1" x14ac:dyDescent="0.2">
      <c r="A230" t="s">
        <v>40</v>
      </c>
      <c r="C230" s="5" t="s">
        <v>302</v>
      </c>
      <c r="E230" s="21" t="s">
        <v>303</v>
      </c>
      <c r="J230" s="20">
        <f>0</f>
        <v>0</v>
      </c>
      <c r="K230" s="20">
        <f>0</f>
        <v>0</v>
      </c>
      <c r="L230" s="20">
        <f>0+L231+L235+L239+L243+L247</f>
        <v>0</v>
      </c>
      <c r="M230" s="20">
        <f>0+M231+M235+M239+M243+M247</f>
        <v>0</v>
      </c>
    </row>
    <row r="231" spans="1:16" ht="12.75" customHeight="1" x14ac:dyDescent="0.2">
      <c r="A231" t="s">
        <v>43</v>
      </c>
      <c r="B231" s="4" t="s">
        <v>467</v>
      </c>
      <c r="C231" s="4" t="s">
        <v>305</v>
      </c>
      <c r="D231" t="s">
        <v>46</v>
      </c>
      <c r="E231" s="22" t="s">
        <v>306</v>
      </c>
      <c r="F231" s="23" t="s">
        <v>119</v>
      </c>
      <c r="G231" s="24">
        <v>0.73499999999999999</v>
      </c>
      <c r="H231" s="23">
        <v>0</v>
      </c>
      <c r="I231" s="23">
        <f>ROUND(G231*H231,6)</f>
        <v>0</v>
      </c>
      <c r="L231" s="25">
        <v>0</v>
      </c>
      <c r="M231" s="20">
        <f>ROUND(ROUND(L231,2)*ROUND(G231,3),2)</f>
        <v>0</v>
      </c>
      <c r="N231" s="23" t="s">
        <v>49</v>
      </c>
      <c r="O231">
        <f>(M231*21)/100</f>
        <v>0</v>
      </c>
      <c r="P231" t="s">
        <v>50</v>
      </c>
    </row>
    <row r="232" spans="1:16" ht="24" customHeight="1" x14ac:dyDescent="0.2">
      <c r="A232" s="26" t="s">
        <v>51</v>
      </c>
      <c r="E232" s="27" t="s">
        <v>307</v>
      </c>
    </row>
    <row r="233" spans="1:16" ht="12.75" customHeight="1" x14ac:dyDescent="0.2">
      <c r="A233" s="26" t="s">
        <v>52</v>
      </c>
      <c r="E233" s="28" t="s">
        <v>46</v>
      </c>
    </row>
    <row r="234" spans="1:16" ht="12.75" customHeight="1" x14ac:dyDescent="0.2">
      <c r="E234" s="27" t="s">
        <v>46</v>
      </c>
    </row>
    <row r="235" spans="1:16" ht="24" customHeight="1" x14ac:dyDescent="0.2">
      <c r="A235" t="s">
        <v>43</v>
      </c>
      <c r="B235" s="4" t="s">
        <v>464</v>
      </c>
      <c r="C235" s="4" t="s">
        <v>309</v>
      </c>
      <c r="D235" t="s">
        <v>46</v>
      </c>
      <c r="E235" s="22" t="s">
        <v>310</v>
      </c>
      <c r="F235" s="23" t="s">
        <v>119</v>
      </c>
      <c r="G235" s="24">
        <v>3.6749999999999998</v>
      </c>
      <c r="H235" s="23">
        <v>0</v>
      </c>
      <c r="I235" s="23">
        <f>ROUND(G235*H235,6)</f>
        <v>0</v>
      </c>
      <c r="L235" s="25">
        <v>0</v>
      </c>
      <c r="M235" s="20">
        <f>ROUND(ROUND(L235,2)*ROUND(G235,3),2)</f>
        <v>0</v>
      </c>
      <c r="N235" s="23" t="s">
        <v>49</v>
      </c>
      <c r="O235">
        <f>(M235*21)/100</f>
        <v>0</v>
      </c>
      <c r="P235" t="s">
        <v>50</v>
      </c>
    </row>
    <row r="236" spans="1:16" ht="39" customHeight="1" x14ac:dyDescent="0.2">
      <c r="A236" s="26" t="s">
        <v>51</v>
      </c>
      <c r="E236" s="27" t="s">
        <v>311</v>
      </c>
    </row>
    <row r="237" spans="1:16" ht="12.75" customHeight="1" x14ac:dyDescent="0.2">
      <c r="A237" s="26" t="s">
        <v>52</v>
      </c>
      <c r="E237" s="28" t="s">
        <v>46</v>
      </c>
    </row>
    <row r="238" spans="1:16" ht="12.75" customHeight="1" x14ac:dyDescent="0.2">
      <c r="E238" s="27" t="s">
        <v>46</v>
      </c>
    </row>
    <row r="239" spans="1:16" ht="12.75" customHeight="1" x14ac:dyDescent="0.2">
      <c r="A239" t="s">
        <v>43</v>
      </c>
      <c r="B239" s="4" t="s">
        <v>461</v>
      </c>
      <c r="C239" s="4" t="s">
        <v>313</v>
      </c>
      <c r="D239" t="s">
        <v>46</v>
      </c>
      <c r="E239" s="22" t="s">
        <v>314</v>
      </c>
      <c r="F239" s="23" t="s">
        <v>119</v>
      </c>
      <c r="G239" s="24">
        <v>0.73499999999999999</v>
      </c>
      <c r="H239" s="23">
        <v>0</v>
      </c>
      <c r="I239" s="23">
        <f>ROUND(G239*H239,6)</f>
        <v>0</v>
      </c>
      <c r="L239" s="25">
        <v>0</v>
      </c>
      <c r="M239" s="20">
        <f>ROUND(ROUND(L239,2)*ROUND(G239,3),2)</f>
        <v>0</v>
      </c>
      <c r="N239" s="23" t="s">
        <v>49</v>
      </c>
      <c r="O239">
        <f>(M239*21)/100</f>
        <v>0</v>
      </c>
      <c r="P239" t="s">
        <v>50</v>
      </c>
    </row>
    <row r="240" spans="1:16" ht="33.75" customHeight="1" x14ac:dyDescent="0.2">
      <c r="A240" s="26" t="s">
        <v>51</v>
      </c>
      <c r="E240" s="27" t="s">
        <v>315</v>
      </c>
    </row>
    <row r="241" spans="1:16" ht="12.75" customHeight="1" x14ac:dyDescent="0.2">
      <c r="A241" s="26" t="s">
        <v>52</v>
      </c>
      <c r="E241" s="28" t="s">
        <v>46</v>
      </c>
    </row>
    <row r="242" spans="1:16" ht="12.75" customHeight="1" x14ac:dyDescent="0.2">
      <c r="E242" s="27" t="s">
        <v>46</v>
      </c>
    </row>
    <row r="243" spans="1:16" ht="12.75" customHeight="1" x14ac:dyDescent="0.2">
      <c r="A243" t="s">
        <v>43</v>
      </c>
      <c r="B243" s="4" t="s">
        <v>379</v>
      </c>
      <c r="C243" s="4" t="s">
        <v>317</v>
      </c>
      <c r="D243" t="s">
        <v>46</v>
      </c>
      <c r="E243" s="22" t="s">
        <v>318</v>
      </c>
      <c r="F243" s="23" t="s">
        <v>119</v>
      </c>
      <c r="G243" s="24">
        <v>5.88</v>
      </c>
      <c r="H243" s="23">
        <v>0</v>
      </c>
      <c r="I243" s="23">
        <f>ROUND(G243*H243,6)</f>
        <v>0</v>
      </c>
      <c r="L243" s="25">
        <v>0</v>
      </c>
      <c r="M243" s="20">
        <f>ROUND(ROUND(L243,2)*ROUND(G243,3),2)</f>
        <v>0</v>
      </c>
      <c r="N243" s="23" t="s">
        <v>49</v>
      </c>
      <c r="O243">
        <f>(M243*21)/100</f>
        <v>0</v>
      </c>
      <c r="P243" t="s">
        <v>50</v>
      </c>
    </row>
    <row r="244" spans="1:16" ht="29.25" customHeight="1" x14ac:dyDescent="0.2">
      <c r="A244" s="26" t="s">
        <v>51</v>
      </c>
      <c r="E244" s="27" t="s">
        <v>319</v>
      </c>
    </row>
    <row r="245" spans="1:16" ht="12.75" customHeight="1" x14ac:dyDescent="0.2">
      <c r="A245" s="26" t="s">
        <v>52</v>
      </c>
      <c r="E245" s="28" t="s">
        <v>46</v>
      </c>
    </row>
    <row r="246" spans="1:16" ht="12.75" customHeight="1" x14ac:dyDescent="0.2">
      <c r="E246" s="27" t="s">
        <v>46</v>
      </c>
    </row>
    <row r="247" spans="1:16" ht="12.75" customHeight="1" x14ac:dyDescent="0.2">
      <c r="A247" t="s">
        <v>43</v>
      </c>
      <c r="B247" s="4" t="s">
        <v>365</v>
      </c>
      <c r="C247" s="4" t="s">
        <v>321</v>
      </c>
      <c r="D247" t="s">
        <v>46</v>
      </c>
      <c r="E247" s="22" t="s">
        <v>322</v>
      </c>
      <c r="F247" s="23" t="s">
        <v>119</v>
      </c>
      <c r="G247" s="24">
        <v>0.73499999999999999</v>
      </c>
      <c r="H247" s="23">
        <v>0</v>
      </c>
      <c r="I247" s="23">
        <f>ROUND(G247*H247,6)</f>
        <v>0</v>
      </c>
      <c r="L247" s="25">
        <v>0</v>
      </c>
      <c r="M247" s="20">
        <f>ROUND(ROUND(L247,2)*ROUND(G247,3),2)</f>
        <v>0</v>
      </c>
      <c r="N247" s="23" t="s">
        <v>49</v>
      </c>
      <c r="O247">
        <f>(M247*21)/100</f>
        <v>0</v>
      </c>
      <c r="P247" t="s">
        <v>50</v>
      </c>
    </row>
    <row r="248" spans="1:16" ht="12.75" customHeight="1" x14ac:dyDescent="0.2">
      <c r="A248" s="26" t="s">
        <v>51</v>
      </c>
      <c r="E248" s="27" t="s">
        <v>323</v>
      </c>
    </row>
    <row r="249" spans="1:16" ht="12.75" customHeight="1" x14ac:dyDescent="0.2">
      <c r="A249" s="26" t="s">
        <v>52</v>
      </c>
      <c r="E249" s="28" t="s">
        <v>46</v>
      </c>
    </row>
    <row r="250" spans="1:16" ht="12.75" customHeight="1" x14ac:dyDescent="0.2">
      <c r="E250" s="27" t="s">
        <v>46</v>
      </c>
    </row>
    <row r="251" spans="1:16" ht="12.75" customHeight="1" x14ac:dyDescent="0.2">
      <c r="A251" t="s">
        <v>40</v>
      </c>
      <c r="C251" s="5" t="s">
        <v>324</v>
      </c>
      <c r="E251" s="21" t="s">
        <v>325</v>
      </c>
      <c r="J251" s="20">
        <f>0</f>
        <v>0</v>
      </c>
      <c r="K251" s="20">
        <f>0</f>
        <v>0</v>
      </c>
      <c r="L251" s="20">
        <f>0+L252+L256</f>
        <v>0</v>
      </c>
      <c r="M251" s="20">
        <f>0+M252+M256</f>
        <v>0</v>
      </c>
    </row>
    <row r="252" spans="1:16" ht="12.75" customHeight="1" x14ac:dyDescent="0.2">
      <c r="A252" t="s">
        <v>43</v>
      </c>
      <c r="B252" s="4" t="s">
        <v>127</v>
      </c>
      <c r="C252" s="4" t="s">
        <v>327</v>
      </c>
      <c r="D252" t="s">
        <v>46</v>
      </c>
      <c r="E252" s="22" t="s">
        <v>328</v>
      </c>
      <c r="F252" s="23" t="s">
        <v>119</v>
      </c>
      <c r="G252" s="24">
        <v>25.611999999999998</v>
      </c>
      <c r="H252" s="23">
        <v>0</v>
      </c>
      <c r="I252" s="23">
        <f>ROUND(G252*H252,6)</f>
        <v>0</v>
      </c>
      <c r="L252" s="25">
        <v>0</v>
      </c>
      <c r="M252" s="20">
        <f>ROUND(ROUND(L252,2)*ROUND(G252,3),2)</f>
        <v>0</v>
      </c>
      <c r="N252" s="23" t="s">
        <v>49</v>
      </c>
      <c r="O252">
        <f>(M252*21)/100</f>
        <v>0</v>
      </c>
      <c r="P252" t="s">
        <v>50</v>
      </c>
    </row>
    <row r="253" spans="1:16" ht="39.75" customHeight="1" x14ac:dyDescent="0.2">
      <c r="A253" s="26" t="s">
        <v>51</v>
      </c>
      <c r="E253" s="27" t="s">
        <v>329</v>
      </c>
    </row>
    <row r="254" spans="1:16" ht="12.75" customHeight="1" x14ac:dyDescent="0.2">
      <c r="A254" s="26" t="s">
        <v>52</v>
      </c>
      <c r="E254" s="28" t="s">
        <v>46</v>
      </c>
    </row>
    <row r="255" spans="1:16" ht="12.75" customHeight="1" x14ac:dyDescent="0.2">
      <c r="E255" s="27" t="s">
        <v>46</v>
      </c>
    </row>
    <row r="256" spans="1:16" ht="12.75" customHeight="1" x14ac:dyDescent="0.2">
      <c r="A256" t="s">
        <v>43</v>
      </c>
      <c r="B256" s="4" t="s">
        <v>145</v>
      </c>
      <c r="C256" s="4" t="s">
        <v>331</v>
      </c>
      <c r="D256" t="s">
        <v>46</v>
      </c>
      <c r="E256" s="22" t="s">
        <v>332</v>
      </c>
      <c r="F256" s="23" t="s">
        <v>119</v>
      </c>
      <c r="G256" s="24">
        <v>102.44799999999999</v>
      </c>
      <c r="H256" s="23">
        <v>0</v>
      </c>
      <c r="I256" s="23">
        <f>ROUND(G256*H256,6)</f>
        <v>0</v>
      </c>
      <c r="L256" s="25">
        <v>0</v>
      </c>
      <c r="M256" s="20">
        <f>ROUND(ROUND(L256,2)*ROUND(G256,3),2)</f>
        <v>0</v>
      </c>
      <c r="N256" s="23" t="s">
        <v>49</v>
      </c>
      <c r="O256">
        <f>(M256*21)/100</f>
        <v>0</v>
      </c>
      <c r="P256" t="s">
        <v>50</v>
      </c>
    </row>
    <row r="257" spans="1:16" ht="54.75" customHeight="1" x14ac:dyDescent="0.2">
      <c r="A257" s="26" t="s">
        <v>51</v>
      </c>
      <c r="E257" s="27" t="s">
        <v>333</v>
      </c>
    </row>
    <row r="258" spans="1:16" ht="12.75" customHeight="1" x14ac:dyDescent="0.2">
      <c r="A258" s="26" t="s">
        <v>52</v>
      </c>
      <c r="E258" s="28" t="s">
        <v>46</v>
      </c>
    </row>
    <row r="259" spans="1:16" ht="12.75" customHeight="1" x14ac:dyDescent="0.2">
      <c r="E259" s="27" t="s">
        <v>46</v>
      </c>
    </row>
    <row r="260" spans="1:16" ht="12.75" customHeight="1" x14ac:dyDescent="0.2">
      <c r="A260" t="s">
        <v>40</v>
      </c>
      <c r="C260" s="5" t="s">
        <v>334</v>
      </c>
      <c r="E260" s="21" t="s">
        <v>335</v>
      </c>
      <c r="J260" s="20">
        <f>0</f>
        <v>0</v>
      </c>
      <c r="K260" s="20">
        <f>0</f>
        <v>0</v>
      </c>
      <c r="L260" s="20">
        <f>0+L261+L265+L269+L273</f>
        <v>0</v>
      </c>
      <c r="M260" s="20">
        <f>0+M261+M265+M269+M273</f>
        <v>0</v>
      </c>
    </row>
    <row r="261" spans="1:16" ht="12.75" customHeight="1" x14ac:dyDescent="0.2">
      <c r="A261" t="s">
        <v>43</v>
      </c>
      <c r="B261" s="4" t="s">
        <v>116</v>
      </c>
      <c r="C261" s="4" t="s">
        <v>337</v>
      </c>
      <c r="D261" t="s">
        <v>46</v>
      </c>
      <c r="E261" s="22" t="s">
        <v>338</v>
      </c>
      <c r="F261" s="23" t="s">
        <v>339</v>
      </c>
      <c r="G261" s="24">
        <v>1</v>
      </c>
      <c r="H261" s="23">
        <v>0</v>
      </c>
      <c r="I261" s="23">
        <f>ROUND(G261*H261,6)</f>
        <v>0</v>
      </c>
      <c r="L261" s="25">
        <v>0</v>
      </c>
      <c r="M261" s="20">
        <f>ROUND(ROUND(L261,2)*ROUND(G261,3),2)</f>
        <v>0</v>
      </c>
      <c r="N261" s="23" t="s">
        <v>49</v>
      </c>
      <c r="O261">
        <f>(M261*21)/100</f>
        <v>0</v>
      </c>
      <c r="P261" t="s">
        <v>50</v>
      </c>
    </row>
    <row r="262" spans="1:16" ht="12.75" customHeight="1" x14ac:dyDescent="0.2">
      <c r="A262" s="26" t="s">
        <v>51</v>
      </c>
      <c r="E262" s="27" t="s">
        <v>338</v>
      </c>
    </row>
    <row r="263" spans="1:16" ht="12.75" customHeight="1" x14ac:dyDescent="0.2">
      <c r="A263" s="26" t="s">
        <v>52</v>
      </c>
      <c r="E263" s="28" t="s">
        <v>46</v>
      </c>
    </row>
    <row r="264" spans="1:16" ht="12.75" customHeight="1" x14ac:dyDescent="0.2">
      <c r="E264" s="27" t="s">
        <v>46</v>
      </c>
    </row>
    <row r="265" spans="1:16" ht="12.75" customHeight="1" x14ac:dyDescent="0.2">
      <c r="A265" t="s">
        <v>43</v>
      </c>
      <c r="B265" s="4" t="s">
        <v>107</v>
      </c>
      <c r="C265" s="4" t="s">
        <v>341</v>
      </c>
      <c r="D265" t="s">
        <v>46</v>
      </c>
      <c r="E265" s="22" t="s">
        <v>342</v>
      </c>
      <c r="F265" s="23" t="s">
        <v>343</v>
      </c>
      <c r="G265" s="24">
        <v>4</v>
      </c>
      <c r="H265" s="23">
        <v>1.0000000000000001E-5</v>
      </c>
      <c r="I265" s="23">
        <f>ROUND(G265*H265,6)</f>
        <v>4.0000000000000003E-5</v>
      </c>
      <c r="L265" s="25">
        <v>0</v>
      </c>
      <c r="M265" s="20">
        <f>ROUND(ROUND(L265,2)*ROUND(G265,3),2)</f>
        <v>0</v>
      </c>
      <c r="N265" s="23" t="s">
        <v>57</v>
      </c>
      <c r="O265">
        <f>(M265*21)/100</f>
        <v>0</v>
      </c>
      <c r="P265" t="s">
        <v>50</v>
      </c>
    </row>
    <row r="266" spans="1:16" ht="12.75" customHeight="1" x14ac:dyDescent="0.2">
      <c r="A266" s="26" t="s">
        <v>51</v>
      </c>
      <c r="E266" s="27" t="s">
        <v>344</v>
      </c>
    </row>
    <row r="267" spans="1:16" ht="12.75" customHeight="1" x14ac:dyDescent="0.2">
      <c r="A267" s="26" t="s">
        <v>52</v>
      </c>
      <c r="E267" s="28" t="s">
        <v>46</v>
      </c>
    </row>
    <row r="268" spans="1:16" ht="12.75" customHeight="1" x14ac:dyDescent="0.2">
      <c r="E268" s="27" t="s">
        <v>46</v>
      </c>
    </row>
    <row r="269" spans="1:16" ht="12.75" customHeight="1" x14ac:dyDescent="0.2">
      <c r="A269" t="s">
        <v>43</v>
      </c>
      <c r="B269" s="4" t="s">
        <v>103</v>
      </c>
      <c r="C269" s="4" t="s">
        <v>346</v>
      </c>
      <c r="D269" t="s">
        <v>46</v>
      </c>
      <c r="E269" s="22" t="s">
        <v>344</v>
      </c>
      <c r="F269" s="23" t="s">
        <v>343</v>
      </c>
      <c r="G269" s="24">
        <v>20</v>
      </c>
      <c r="H269" s="23">
        <v>1.0000000000000001E-5</v>
      </c>
      <c r="I269" s="23">
        <f>ROUND(G269*H269,6)</f>
        <v>2.0000000000000001E-4</v>
      </c>
      <c r="L269" s="25">
        <v>0</v>
      </c>
      <c r="M269" s="20">
        <f>ROUND(ROUND(L269,2)*ROUND(G269,3),2)</f>
        <v>0</v>
      </c>
      <c r="N269" s="23" t="s">
        <v>57</v>
      </c>
      <c r="O269">
        <f>(M269*21)/100</f>
        <v>0</v>
      </c>
      <c r="P269" t="s">
        <v>50</v>
      </c>
    </row>
    <row r="270" spans="1:16" ht="12.75" customHeight="1" x14ac:dyDescent="0.2">
      <c r="A270" s="26" t="s">
        <v>51</v>
      </c>
      <c r="E270" s="27" t="s">
        <v>344</v>
      </c>
    </row>
    <row r="271" spans="1:16" ht="12.75" customHeight="1" x14ac:dyDescent="0.2">
      <c r="A271" s="26" t="s">
        <v>52</v>
      </c>
      <c r="E271" s="28" t="s">
        <v>46</v>
      </c>
    </row>
    <row r="272" spans="1:16" ht="12.75" customHeight="1" x14ac:dyDescent="0.2">
      <c r="E272" s="27" t="s">
        <v>46</v>
      </c>
    </row>
    <row r="273" spans="1:16" ht="12.75" customHeight="1" x14ac:dyDescent="0.2">
      <c r="A273" t="s">
        <v>43</v>
      </c>
      <c r="B273" s="4" t="s">
        <v>123</v>
      </c>
      <c r="C273" s="4" t="s">
        <v>348</v>
      </c>
      <c r="D273" t="s">
        <v>46</v>
      </c>
      <c r="E273" s="22" t="s">
        <v>349</v>
      </c>
      <c r="F273" s="23" t="s">
        <v>350</v>
      </c>
      <c r="G273" s="24">
        <v>5</v>
      </c>
      <c r="H273" s="23">
        <v>1.0000000000000001E-5</v>
      </c>
      <c r="I273" s="23">
        <f>ROUND(G273*H273,6)</f>
        <v>5.0000000000000002E-5</v>
      </c>
      <c r="L273" s="25">
        <v>0</v>
      </c>
      <c r="M273" s="20">
        <f>ROUND(ROUND(L273,2)*ROUND(G273,3),2)</f>
        <v>0</v>
      </c>
      <c r="N273" s="23" t="s">
        <v>57</v>
      </c>
      <c r="O273">
        <f>(M273*21)/100</f>
        <v>0</v>
      </c>
      <c r="P273" t="s">
        <v>50</v>
      </c>
    </row>
    <row r="274" spans="1:16" ht="12.75" customHeight="1" x14ac:dyDescent="0.2">
      <c r="A274" s="26" t="s">
        <v>51</v>
      </c>
      <c r="E274" s="27" t="s">
        <v>349</v>
      </c>
    </row>
    <row r="275" spans="1:16" ht="12.75" customHeight="1" x14ac:dyDescent="0.2">
      <c r="A275" s="26" t="s">
        <v>52</v>
      </c>
      <c r="E275" s="28" t="s">
        <v>46</v>
      </c>
    </row>
    <row r="276" spans="1:16" ht="12.75" customHeight="1" x14ac:dyDescent="0.2">
      <c r="E276" s="27" t="s">
        <v>46</v>
      </c>
    </row>
    <row r="277" spans="1:16" ht="12.75" customHeight="1" x14ac:dyDescent="0.2">
      <c r="A277" t="s">
        <v>37</v>
      </c>
      <c r="C277" s="5" t="s">
        <v>351</v>
      </c>
      <c r="E277" s="21" t="s">
        <v>352</v>
      </c>
      <c r="J277" s="20">
        <f>0+J278+J291+J456+J561+J570+J575+J580</f>
        <v>0</v>
      </c>
      <c r="K277" s="20">
        <f>0+K278+K291+K456+K561+K570+K575+K580</f>
        <v>0</v>
      </c>
      <c r="L277" s="20">
        <f>0+L278+L291+L456+L561+L570+L575+L580</f>
        <v>0</v>
      </c>
      <c r="M277" s="20">
        <f>0+M278+M291+M456+M561+M570+M575+M580</f>
        <v>0</v>
      </c>
    </row>
    <row r="278" spans="1:16" ht="12.75" customHeight="1" x14ac:dyDescent="0.2">
      <c r="A278" t="s">
        <v>40</v>
      </c>
      <c r="C278" s="5" t="s">
        <v>353</v>
      </c>
      <c r="E278" s="21" t="s">
        <v>354</v>
      </c>
      <c r="J278" s="20">
        <f>0</f>
        <v>0</v>
      </c>
      <c r="K278" s="20">
        <f>0</f>
        <v>0</v>
      </c>
      <c r="L278" s="20">
        <f>0+L279+L283+L287</f>
        <v>0</v>
      </c>
      <c r="M278" s="20">
        <f>0+M279+M283+M287</f>
        <v>0</v>
      </c>
    </row>
    <row r="279" spans="1:16" ht="12.75" customHeight="1" x14ac:dyDescent="0.2">
      <c r="A279" t="s">
        <v>43</v>
      </c>
      <c r="B279" s="4" t="s">
        <v>50</v>
      </c>
      <c r="C279" s="4" t="s">
        <v>355</v>
      </c>
      <c r="D279" t="s">
        <v>46</v>
      </c>
      <c r="E279" s="22" t="s">
        <v>647</v>
      </c>
      <c r="F279" s="23" t="s">
        <v>189</v>
      </c>
      <c r="G279" s="24">
        <v>19</v>
      </c>
      <c r="H279" s="23">
        <v>0</v>
      </c>
      <c r="I279" s="23">
        <f>ROUND(G279*H279,6)</f>
        <v>0</v>
      </c>
      <c r="L279" s="25">
        <v>0</v>
      </c>
      <c r="M279" s="20">
        <f>ROUND(ROUND(L279,2)*ROUND(G279,3),2)</f>
        <v>0</v>
      </c>
      <c r="N279" s="23" t="s">
        <v>57</v>
      </c>
      <c r="O279">
        <f>(M279*21)/100</f>
        <v>0</v>
      </c>
      <c r="P279" t="s">
        <v>50</v>
      </c>
    </row>
    <row r="280" spans="1:16" ht="12.75" customHeight="1" x14ac:dyDescent="0.2">
      <c r="A280" s="26" t="s">
        <v>51</v>
      </c>
      <c r="E280" s="27" t="s">
        <v>647</v>
      </c>
    </row>
    <row r="281" spans="1:16" ht="12.75" customHeight="1" x14ac:dyDescent="0.2">
      <c r="A281" s="26" t="s">
        <v>52</v>
      </c>
      <c r="E281" s="28" t="s">
        <v>46</v>
      </c>
    </row>
    <row r="282" spans="1:16" ht="12.75" customHeight="1" x14ac:dyDescent="0.2">
      <c r="E282" s="27" t="s">
        <v>46</v>
      </c>
    </row>
    <row r="283" spans="1:16" ht="12.75" customHeight="1" x14ac:dyDescent="0.2">
      <c r="A283" t="s">
        <v>43</v>
      </c>
      <c r="B283" s="4" t="s">
        <v>151</v>
      </c>
      <c r="C283" s="4" t="s">
        <v>358</v>
      </c>
      <c r="D283" t="s">
        <v>46</v>
      </c>
      <c r="E283" s="22" t="s">
        <v>648</v>
      </c>
      <c r="F283" s="23" t="s">
        <v>339</v>
      </c>
      <c r="G283" s="24">
        <v>1</v>
      </c>
      <c r="H283" s="23">
        <v>0</v>
      </c>
      <c r="I283" s="23">
        <f>ROUND(G283*H283,6)</f>
        <v>0</v>
      </c>
      <c r="L283" s="25">
        <v>0</v>
      </c>
      <c r="M283" s="20">
        <f>ROUND(ROUND(L283,2)*ROUND(G283,3),2)</f>
        <v>0</v>
      </c>
      <c r="N283" s="23" t="s">
        <v>57</v>
      </c>
      <c r="O283">
        <f>(M283*21)/100</f>
        <v>0</v>
      </c>
      <c r="P283" t="s">
        <v>50</v>
      </c>
    </row>
    <row r="284" spans="1:16" ht="12.75" customHeight="1" x14ac:dyDescent="0.2">
      <c r="A284" s="26" t="s">
        <v>51</v>
      </c>
      <c r="E284" s="27" t="s">
        <v>648</v>
      </c>
    </row>
    <row r="285" spans="1:16" ht="12.75" customHeight="1" x14ac:dyDescent="0.2">
      <c r="A285" s="26" t="s">
        <v>52</v>
      </c>
      <c r="E285" s="28" t="s">
        <v>46</v>
      </c>
    </row>
    <row r="286" spans="1:16" ht="12.75" customHeight="1" x14ac:dyDescent="0.2">
      <c r="E286" s="27" t="s">
        <v>46</v>
      </c>
    </row>
    <row r="287" spans="1:16" ht="36.75" customHeight="1" x14ac:dyDescent="0.2">
      <c r="A287" t="s">
        <v>43</v>
      </c>
      <c r="B287" s="4" t="s">
        <v>360</v>
      </c>
      <c r="C287" s="4" t="s">
        <v>649</v>
      </c>
      <c r="D287" t="s">
        <v>46</v>
      </c>
      <c r="E287" s="22" t="s">
        <v>650</v>
      </c>
      <c r="F287" s="23" t="s">
        <v>189</v>
      </c>
      <c r="G287" s="24">
        <v>5</v>
      </c>
      <c r="H287" s="23">
        <v>0</v>
      </c>
      <c r="I287" s="23">
        <f>ROUND(G287*H287,6)</f>
        <v>0</v>
      </c>
      <c r="L287" s="25">
        <v>0</v>
      </c>
      <c r="M287" s="20">
        <f>ROUND(ROUND(L287,2)*ROUND(G287,3),2)</f>
        <v>0</v>
      </c>
      <c r="N287" s="23" t="s">
        <v>57</v>
      </c>
      <c r="O287">
        <f>(M287*21)/100</f>
        <v>0</v>
      </c>
      <c r="P287" t="s">
        <v>50</v>
      </c>
    </row>
    <row r="288" spans="1:16" ht="34.5" customHeight="1" x14ac:dyDescent="0.2">
      <c r="A288" s="26" t="s">
        <v>51</v>
      </c>
      <c r="E288" s="27" t="s">
        <v>650</v>
      </c>
    </row>
    <row r="289" spans="1:16" ht="12.75" customHeight="1" x14ac:dyDescent="0.2">
      <c r="A289" s="26" t="s">
        <v>52</v>
      </c>
      <c r="E289" s="28" t="s">
        <v>46</v>
      </c>
    </row>
    <row r="290" spans="1:16" ht="12.75" customHeight="1" x14ac:dyDescent="0.2">
      <c r="E290" s="27" t="s">
        <v>46</v>
      </c>
    </row>
    <row r="291" spans="1:16" ht="12.75" customHeight="1" x14ac:dyDescent="0.2">
      <c r="A291" t="s">
        <v>40</v>
      </c>
      <c r="C291" s="5" t="s">
        <v>363</v>
      </c>
      <c r="E291" s="21" t="s">
        <v>364</v>
      </c>
      <c r="J291" s="20">
        <f>0</f>
        <v>0</v>
      </c>
      <c r="K291" s="20">
        <f>0</f>
        <v>0</v>
      </c>
      <c r="L291" s="20">
        <f>0+L292+L296+L300+L304+L308+L312+L316+L320+L324+L328+L332+L336+L340+L344+L348+L352+L356+L360+L364+L368+L372+L376+L380+L384+L388+L392+L396+L400+L404+L408+L412+L416+L420+L424+L428+L432+L436+L440+L444+L448+L452</f>
        <v>0</v>
      </c>
      <c r="M291" s="20">
        <f>0+M292+M296+M300+M304+M308+M312+M316+M320+M324+M328+M332+M336+M340+M344+M348+M352+M356+M360+M364+M368+M372+M376+M380+M384+M388+M392+M396+M400+M404+M408+M412+M416+M420+M424+M428+M432+M436+M440+M444+M448+M452</f>
        <v>0</v>
      </c>
    </row>
    <row r="292" spans="1:16" ht="12.75" customHeight="1" x14ac:dyDescent="0.2">
      <c r="A292" t="s">
        <v>43</v>
      </c>
      <c r="B292" s="4" t="s">
        <v>379</v>
      </c>
      <c r="C292" s="4" t="s">
        <v>366</v>
      </c>
      <c r="D292" t="s">
        <v>46</v>
      </c>
      <c r="E292" s="22" t="s">
        <v>367</v>
      </c>
      <c r="F292" s="23" t="s">
        <v>78</v>
      </c>
      <c r="G292" s="24">
        <v>110</v>
      </c>
      <c r="H292" s="23">
        <v>0</v>
      </c>
      <c r="I292" s="23">
        <f>ROUND(G292*H292,6)</f>
        <v>0</v>
      </c>
      <c r="L292" s="25">
        <v>0</v>
      </c>
      <c r="M292" s="20">
        <f>ROUND(ROUND(L292,2)*ROUND(G292,3),2)</f>
        <v>0</v>
      </c>
      <c r="N292" s="23" t="s">
        <v>57</v>
      </c>
      <c r="O292">
        <f>(M292*21)/100</f>
        <v>0</v>
      </c>
      <c r="P292" t="s">
        <v>50</v>
      </c>
    </row>
    <row r="293" spans="1:16" ht="12.75" customHeight="1" x14ac:dyDescent="0.2">
      <c r="A293" s="26" t="s">
        <v>51</v>
      </c>
      <c r="E293" s="27" t="s">
        <v>367</v>
      </c>
    </row>
    <row r="294" spans="1:16" ht="12.75" customHeight="1" x14ac:dyDescent="0.2">
      <c r="A294" s="26" t="s">
        <v>52</v>
      </c>
      <c r="E294" s="28" t="s">
        <v>46</v>
      </c>
    </row>
    <row r="295" spans="1:16" ht="12.75" customHeight="1" x14ac:dyDescent="0.2">
      <c r="E295" s="27" t="s">
        <v>46</v>
      </c>
    </row>
    <row r="296" spans="1:16" ht="12.75" customHeight="1" x14ac:dyDescent="0.2">
      <c r="A296" t="s">
        <v>43</v>
      </c>
      <c r="B296" s="4" t="s">
        <v>394</v>
      </c>
      <c r="C296" s="4" t="s">
        <v>366</v>
      </c>
      <c r="D296" t="s">
        <v>360</v>
      </c>
      <c r="E296" s="22" t="s">
        <v>369</v>
      </c>
      <c r="F296" s="23" t="s">
        <v>78</v>
      </c>
      <c r="G296" s="24">
        <v>80</v>
      </c>
      <c r="H296" s="23">
        <v>0</v>
      </c>
      <c r="I296" s="23">
        <f>ROUND(G296*H296,6)</f>
        <v>0</v>
      </c>
      <c r="L296" s="25">
        <v>0</v>
      </c>
      <c r="M296" s="20">
        <f>ROUND(ROUND(L296,2)*ROUND(G296,3),2)</f>
        <v>0</v>
      </c>
      <c r="N296" s="23" t="s">
        <v>57</v>
      </c>
      <c r="O296">
        <f>(M296*21)/100</f>
        <v>0</v>
      </c>
      <c r="P296" t="s">
        <v>50</v>
      </c>
    </row>
    <row r="297" spans="1:16" ht="12.75" customHeight="1" x14ac:dyDescent="0.2">
      <c r="A297" s="26" t="s">
        <v>51</v>
      </c>
      <c r="E297" s="27" t="s">
        <v>369</v>
      </c>
    </row>
    <row r="298" spans="1:16" ht="12.75" customHeight="1" x14ac:dyDescent="0.2">
      <c r="A298" s="26" t="s">
        <v>52</v>
      </c>
      <c r="E298" s="28" t="s">
        <v>46</v>
      </c>
    </row>
    <row r="299" spans="1:16" ht="12.75" customHeight="1" x14ac:dyDescent="0.2">
      <c r="E299" s="27" t="s">
        <v>46</v>
      </c>
    </row>
    <row r="300" spans="1:16" ht="12.75" customHeight="1" x14ac:dyDescent="0.2">
      <c r="A300" t="s">
        <v>43</v>
      </c>
      <c r="B300" s="4" t="s">
        <v>365</v>
      </c>
      <c r="C300" s="4" t="s">
        <v>371</v>
      </c>
      <c r="D300" t="s">
        <v>46</v>
      </c>
      <c r="E300" s="22" t="s">
        <v>372</v>
      </c>
      <c r="F300" s="23" t="s">
        <v>78</v>
      </c>
      <c r="G300" s="24">
        <v>180</v>
      </c>
      <c r="H300" s="23">
        <v>0</v>
      </c>
      <c r="I300" s="23">
        <f>ROUND(G300*H300,6)</f>
        <v>0</v>
      </c>
      <c r="L300" s="25">
        <v>0</v>
      </c>
      <c r="M300" s="20">
        <f>ROUND(ROUND(L300,2)*ROUND(G300,3),2)</f>
        <v>0</v>
      </c>
      <c r="N300" s="23" t="s">
        <v>57</v>
      </c>
      <c r="O300">
        <f>(M300*21)/100</f>
        <v>0</v>
      </c>
      <c r="P300" t="s">
        <v>50</v>
      </c>
    </row>
    <row r="301" spans="1:16" ht="12.75" customHeight="1" x14ac:dyDescent="0.2">
      <c r="A301" s="26" t="s">
        <v>51</v>
      </c>
      <c r="E301" s="27" t="s">
        <v>372</v>
      </c>
    </row>
    <row r="302" spans="1:16" ht="12.75" customHeight="1" x14ac:dyDescent="0.2">
      <c r="A302" s="26" t="s">
        <v>52</v>
      </c>
      <c r="E302" s="28" t="s">
        <v>46</v>
      </c>
    </row>
    <row r="303" spans="1:16" ht="12.75" customHeight="1" x14ac:dyDescent="0.2">
      <c r="E303" s="27" t="s">
        <v>46</v>
      </c>
    </row>
    <row r="304" spans="1:16" ht="12.75" customHeight="1" x14ac:dyDescent="0.2">
      <c r="A304" t="s">
        <v>43</v>
      </c>
      <c r="B304" s="4" t="s">
        <v>368</v>
      </c>
      <c r="C304" s="4" t="s">
        <v>374</v>
      </c>
      <c r="D304" t="s">
        <v>46</v>
      </c>
      <c r="E304" s="22" t="s">
        <v>375</v>
      </c>
      <c r="F304" s="23" t="s">
        <v>78</v>
      </c>
      <c r="G304" s="24">
        <v>40</v>
      </c>
      <c r="H304" s="23">
        <v>0</v>
      </c>
      <c r="I304" s="23">
        <f>ROUND(G304*H304,6)</f>
        <v>0</v>
      </c>
      <c r="L304" s="25">
        <v>0</v>
      </c>
      <c r="M304" s="20">
        <f>ROUND(ROUND(L304,2)*ROUND(G304,3),2)</f>
        <v>0</v>
      </c>
      <c r="N304" s="23" t="s">
        <v>57</v>
      </c>
      <c r="O304">
        <f>(M304*21)/100</f>
        <v>0</v>
      </c>
      <c r="P304" t="s">
        <v>50</v>
      </c>
    </row>
    <row r="305" spans="1:16" ht="12.75" customHeight="1" x14ac:dyDescent="0.2">
      <c r="A305" s="26" t="s">
        <v>51</v>
      </c>
      <c r="E305" s="27" t="s">
        <v>375</v>
      </c>
    </row>
    <row r="306" spans="1:16" ht="12.75" customHeight="1" x14ac:dyDescent="0.2">
      <c r="A306" s="26" t="s">
        <v>52</v>
      </c>
      <c r="E306" s="28" t="s">
        <v>46</v>
      </c>
    </row>
    <row r="307" spans="1:16" ht="12.75" customHeight="1" x14ac:dyDescent="0.2">
      <c r="E307" s="27" t="s">
        <v>46</v>
      </c>
    </row>
    <row r="308" spans="1:16" ht="12.75" customHeight="1" x14ac:dyDescent="0.2">
      <c r="A308" t="s">
        <v>43</v>
      </c>
      <c r="B308" s="4" t="s">
        <v>373</v>
      </c>
      <c r="C308" s="4" t="s">
        <v>377</v>
      </c>
      <c r="D308" t="s">
        <v>46</v>
      </c>
      <c r="E308" s="22" t="s">
        <v>378</v>
      </c>
      <c r="F308" s="23" t="s">
        <v>78</v>
      </c>
      <c r="G308" s="24">
        <v>6</v>
      </c>
      <c r="H308" s="23">
        <v>0</v>
      </c>
      <c r="I308" s="23">
        <f>ROUND(G308*H308,6)</f>
        <v>0</v>
      </c>
      <c r="L308" s="25">
        <v>0</v>
      </c>
      <c r="M308" s="20">
        <f>ROUND(ROUND(L308,2)*ROUND(G308,3),2)</f>
        <v>0</v>
      </c>
      <c r="N308" s="23" t="s">
        <v>57</v>
      </c>
      <c r="O308">
        <f>(M308*21)/100</f>
        <v>0</v>
      </c>
      <c r="P308" t="s">
        <v>50</v>
      </c>
    </row>
    <row r="309" spans="1:16" ht="12.75" customHeight="1" x14ac:dyDescent="0.2">
      <c r="A309" s="26" t="s">
        <v>51</v>
      </c>
      <c r="E309" s="27" t="s">
        <v>378</v>
      </c>
    </row>
    <row r="310" spans="1:16" ht="12.75" customHeight="1" x14ac:dyDescent="0.2">
      <c r="A310" s="26" t="s">
        <v>52</v>
      </c>
      <c r="E310" s="28" t="s">
        <v>46</v>
      </c>
    </row>
    <row r="311" spans="1:16" ht="12.75" customHeight="1" x14ac:dyDescent="0.2">
      <c r="E311" s="27" t="s">
        <v>46</v>
      </c>
    </row>
    <row r="312" spans="1:16" ht="12.75" customHeight="1" x14ac:dyDescent="0.2">
      <c r="A312" t="s">
        <v>43</v>
      </c>
      <c r="B312" s="4" t="s">
        <v>461</v>
      </c>
      <c r="C312" s="4" t="s">
        <v>380</v>
      </c>
      <c r="D312" t="s">
        <v>46</v>
      </c>
      <c r="E312" s="22" t="s">
        <v>381</v>
      </c>
      <c r="F312" s="23" t="s">
        <v>78</v>
      </c>
      <c r="G312" s="24">
        <v>50</v>
      </c>
      <c r="H312" s="23">
        <v>0</v>
      </c>
      <c r="I312" s="23">
        <f>ROUND(G312*H312,6)</f>
        <v>0</v>
      </c>
      <c r="L312" s="25">
        <v>0</v>
      </c>
      <c r="M312" s="20">
        <f>ROUND(ROUND(L312,2)*ROUND(G312,3),2)</f>
        <v>0</v>
      </c>
      <c r="N312" s="23" t="s">
        <v>57</v>
      </c>
      <c r="O312">
        <f>(M312*21)/100</f>
        <v>0</v>
      </c>
      <c r="P312" t="s">
        <v>50</v>
      </c>
    </row>
    <row r="313" spans="1:16" ht="12.75" customHeight="1" x14ac:dyDescent="0.2">
      <c r="A313" s="26" t="s">
        <v>51</v>
      </c>
      <c r="E313" s="27" t="s">
        <v>381</v>
      </c>
    </row>
    <row r="314" spans="1:16" ht="12.75" customHeight="1" x14ac:dyDescent="0.2">
      <c r="A314" s="26" t="s">
        <v>52</v>
      </c>
      <c r="E314" s="28" t="s">
        <v>46</v>
      </c>
    </row>
    <row r="315" spans="1:16" ht="12.75" customHeight="1" x14ac:dyDescent="0.2">
      <c r="E315" s="27" t="s">
        <v>46</v>
      </c>
    </row>
    <row r="316" spans="1:16" ht="12.75" customHeight="1" x14ac:dyDescent="0.2">
      <c r="A316" t="s">
        <v>43</v>
      </c>
      <c r="B316" s="4" t="s">
        <v>422</v>
      </c>
      <c r="C316" s="4" t="s">
        <v>383</v>
      </c>
      <c r="D316" t="s">
        <v>46</v>
      </c>
      <c r="E316" s="22" t="s">
        <v>384</v>
      </c>
      <c r="F316" s="23" t="s">
        <v>189</v>
      </c>
      <c r="G316" s="24">
        <v>80</v>
      </c>
      <c r="H316" s="23">
        <v>0</v>
      </c>
      <c r="I316" s="23">
        <f>ROUND(G316*H316,6)</f>
        <v>0</v>
      </c>
      <c r="L316" s="25">
        <v>0</v>
      </c>
      <c r="M316" s="20">
        <f>ROUND(ROUND(L316,2)*ROUND(G316,3),2)</f>
        <v>0</v>
      </c>
      <c r="N316" s="23" t="s">
        <v>57</v>
      </c>
      <c r="O316">
        <f>(M316*21)/100</f>
        <v>0</v>
      </c>
      <c r="P316" t="s">
        <v>50</v>
      </c>
    </row>
    <row r="317" spans="1:16" ht="12.75" customHeight="1" x14ac:dyDescent="0.2">
      <c r="A317" s="26" t="s">
        <v>51</v>
      </c>
      <c r="E317" s="27" t="s">
        <v>384</v>
      </c>
    </row>
    <row r="318" spans="1:16" ht="12.75" customHeight="1" x14ac:dyDescent="0.2">
      <c r="A318" s="26" t="s">
        <v>52</v>
      </c>
      <c r="E318" s="28" t="s">
        <v>46</v>
      </c>
    </row>
    <row r="319" spans="1:16" ht="12.75" customHeight="1" x14ac:dyDescent="0.2">
      <c r="E319" s="27" t="s">
        <v>46</v>
      </c>
    </row>
    <row r="320" spans="1:16" ht="12.75" customHeight="1" x14ac:dyDescent="0.2">
      <c r="A320" t="s">
        <v>43</v>
      </c>
      <c r="B320" s="4" t="s">
        <v>382</v>
      </c>
      <c r="C320" s="4" t="s">
        <v>386</v>
      </c>
      <c r="D320" t="s">
        <v>46</v>
      </c>
      <c r="E320" s="22" t="s">
        <v>387</v>
      </c>
      <c r="F320" s="23" t="s">
        <v>189</v>
      </c>
      <c r="G320" s="24">
        <v>30</v>
      </c>
      <c r="H320" s="23">
        <v>0</v>
      </c>
      <c r="I320" s="23">
        <f>ROUND(G320*H320,6)</f>
        <v>0</v>
      </c>
      <c r="L320" s="25">
        <v>0</v>
      </c>
      <c r="M320" s="20">
        <f>ROUND(ROUND(L320,2)*ROUND(G320,3),2)</f>
        <v>0</v>
      </c>
      <c r="N320" s="23" t="s">
        <v>57</v>
      </c>
      <c r="O320">
        <f>(M320*21)/100</f>
        <v>0</v>
      </c>
      <c r="P320" t="s">
        <v>50</v>
      </c>
    </row>
    <row r="321" spans="1:16" ht="12.75" customHeight="1" x14ac:dyDescent="0.2">
      <c r="A321" s="26" t="s">
        <v>51</v>
      </c>
      <c r="E321" s="27" t="s">
        <v>387</v>
      </c>
    </row>
    <row r="322" spans="1:16" ht="12.75" customHeight="1" x14ac:dyDescent="0.2">
      <c r="A322" s="26" t="s">
        <v>52</v>
      </c>
      <c r="E322" s="28" t="s">
        <v>46</v>
      </c>
    </row>
    <row r="323" spans="1:16" ht="12.75" customHeight="1" x14ac:dyDescent="0.2">
      <c r="E323" s="27" t="s">
        <v>46</v>
      </c>
    </row>
    <row r="324" spans="1:16" ht="12.75" customHeight="1" x14ac:dyDescent="0.2">
      <c r="A324" t="s">
        <v>43</v>
      </c>
      <c r="B324" s="4" t="s">
        <v>376</v>
      </c>
      <c r="C324" s="4" t="s">
        <v>389</v>
      </c>
      <c r="D324" t="s">
        <v>46</v>
      </c>
      <c r="E324" s="22" t="s">
        <v>390</v>
      </c>
      <c r="F324" s="23" t="s">
        <v>189</v>
      </c>
      <c r="G324" s="24">
        <v>7</v>
      </c>
      <c r="H324" s="23">
        <v>0</v>
      </c>
      <c r="I324" s="23">
        <f>ROUND(G324*H324,6)</f>
        <v>0</v>
      </c>
      <c r="L324" s="25">
        <v>0</v>
      </c>
      <c r="M324" s="20">
        <f>ROUND(ROUND(L324,2)*ROUND(G324,3),2)</f>
        <v>0</v>
      </c>
      <c r="N324" s="23" t="s">
        <v>57</v>
      </c>
      <c r="O324">
        <f>(M324*21)/100</f>
        <v>0</v>
      </c>
      <c r="P324" t="s">
        <v>50</v>
      </c>
    </row>
    <row r="325" spans="1:16" ht="12.75" customHeight="1" x14ac:dyDescent="0.2">
      <c r="A325" s="26" t="s">
        <v>51</v>
      </c>
      <c r="E325" s="27" t="s">
        <v>390</v>
      </c>
    </row>
    <row r="326" spans="1:16" ht="12.75" customHeight="1" x14ac:dyDescent="0.2">
      <c r="A326" s="26" t="s">
        <v>52</v>
      </c>
      <c r="E326" s="28" t="s">
        <v>46</v>
      </c>
    </row>
    <row r="327" spans="1:16" ht="12.75" customHeight="1" x14ac:dyDescent="0.2">
      <c r="E327" s="27" t="s">
        <v>46</v>
      </c>
    </row>
    <row r="328" spans="1:16" ht="12.75" customHeight="1" x14ac:dyDescent="0.2">
      <c r="A328" t="s">
        <v>43</v>
      </c>
      <c r="B328" s="4" t="s">
        <v>370</v>
      </c>
      <c r="C328" s="4" t="s">
        <v>392</v>
      </c>
      <c r="D328" t="s">
        <v>46</v>
      </c>
      <c r="E328" s="22" t="s">
        <v>393</v>
      </c>
      <c r="F328" s="23" t="s">
        <v>78</v>
      </c>
      <c r="G328" s="24">
        <v>1100</v>
      </c>
      <c r="H328" s="23">
        <v>0</v>
      </c>
      <c r="I328" s="23">
        <f>ROUND(G328*H328,6)</f>
        <v>0</v>
      </c>
      <c r="L328" s="25">
        <v>0</v>
      </c>
      <c r="M328" s="20">
        <f>ROUND(ROUND(L328,2)*ROUND(G328,3),2)</f>
        <v>0</v>
      </c>
      <c r="N328" s="23" t="s">
        <v>57</v>
      </c>
      <c r="O328">
        <f>(M328*21)/100</f>
        <v>0</v>
      </c>
      <c r="P328" t="s">
        <v>50</v>
      </c>
    </row>
    <row r="329" spans="1:16" ht="12.75" customHeight="1" x14ac:dyDescent="0.2">
      <c r="A329" s="26" t="s">
        <v>51</v>
      </c>
      <c r="E329" s="27" t="s">
        <v>393</v>
      </c>
    </row>
    <row r="330" spans="1:16" ht="12.75" customHeight="1" x14ac:dyDescent="0.2">
      <c r="A330" s="26" t="s">
        <v>52</v>
      </c>
      <c r="E330" s="28" t="s">
        <v>46</v>
      </c>
    </row>
    <row r="331" spans="1:16" ht="12.75" customHeight="1" x14ac:dyDescent="0.2">
      <c r="E331" s="27" t="s">
        <v>46</v>
      </c>
    </row>
    <row r="332" spans="1:16" ht="12.75" customHeight="1" x14ac:dyDescent="0.2">
      <c r="A332" t="s">
        <v>43</v>
      </c>
      <c r="B332" s="4" t="s">
        <v>391</v>
      </c>
      <c r="C332" s="4" t="s">
        <v>395</v>
      </c>
      <c r="D332" t="s">
        <v>46</v>
      </c>
      <c r="E332" s="22" t="s">
        <v>396</v>
      </c>
      <c r="F332" s="23" t="s">
        <v>189</v>
      </c>
      <c r="G332" s="24">
        <v>30</v>
      </c>
      <c r="H332" s="23">
        <v>0</v>
      </c>
      <c r="I332" s="23">
        <f>ROUND(G332*H332,6)</f>
        <v>0</v>
      </c>
      <c r="L332" s="25">
        <v>0</v>
      </c>
      <c r="M332" s="20">
        <f>ROUND(ROUND(L332,2)*ROUND(G332,3),2)</f>
        <v>0</v>
      </c>
      <c r="N332" s="23" t="s">
        <v>57</v>
      </c>
      <c r="O332">
        <f>(M332*21)/100</f>
        <v>0</v>
      </c>
      <c r="P332" t="s">
        <v>50</v>
      </c>
    </row>
    <row r="333" spans="1:16" ht="12.75" customHeight="1" x14ac:dyDescent="0.2">
      <c r="A333" s="26" t="s">
        <v>51</v>
      </c>
      <c r="E333" s="27" t="s">
        <v>396</v>
      </c>
    </row>
    <row r="334" spans="1:16" ht="12.75" customHeight="1" x14ac:dyDescent="0.2">
      <c r="A334" s="26" t="s">
        <v>52</v>
      </c>
      <c r="E334" s="28" t="s">
        <v>46</v>
      </c>
    </row>
    <row r="335" spans="1:16" ht="12.75" customHeight="1" x14ac:dyDescent="0.2">
      <c r="E335" s="27" t="s">
        <v>46</v>
      </c>
    </row>
    <row r="336" spans="1:16" ht="12.75" customHeight="1" x14ac:dyDescent="0.2">
      <c r="A336" t="s">
        <v>43</v>
      </c>
      <c r="B336" s="4" t="s">
        <v>41</v>
      </c>
      <c r="C336" s="4" t="s">
        <v>397</v>
      </c>
      <c r="D336" t="s">
        <v>46</v>
      </c>
      <c r="E336" s="22" t="s">
        <v>398</v>
      </c>
      <c r="F336" s="23" t="s">
        <v>189</v>
      </c>
      <c r="G336" s="24">
        <v>10</v>
      </c>
      <c r="H336" s="23">
        <v>0</v>
      </c>
      <c r="I336" s="23">
        <f>ROUND(G336*H336,6)</f>
        <v>0</v>
      </c>
      <c r="L336" s="25">
        <v>0</v>
      </c>
      <c r="M336" s="20">
        <f>ROUND(ROUND(L336,2)*ROUND(G336,3),2)</f>
        <v>0</v>
      </c>
      <c r="N336" s="23" t="s">
        <v>57</v>
      </c>
      <c r="O336">
        <f>(M336*21)/100</f>
        <v>0</v>
      </c>
      <c r="P336" t="s">
        <v>50</v>
      </c>
    </row>
    <row r="337" spans="1:16" ht="12.75" customHeight="1" x14ac:dyDescent="0.2">
      <c r="A337" s="26" t="s">
        <v>51</v>
      </c>
      <c r="E337" s="27" t="s">
        <v>398</v>
      </c>
    </row>
    <row r="338" spans="1:16" ht="12.75" customHeight="1" x14ac:dyDescent="0.2">
      <c r="A338" s="26" t="s">
        <v>52</v>
      </c>
      <c r="E338" s="28" t="s">
        <v>46</v>
      </c>
    </row>
    <row r="339" spans="1:16" ht="12.75" customHeight="1" x14ac:dyDescent="0.2">
      <c r="E339" s="27" t="s">
        <v>46</v>
      </c>
    </row>
    <row r="340" spans="1:16" ht="12.75" customHeight="1" x14ac:dyDescent="0.2">
      <c r="A340" t="s">
        <v>43</v>
      </c>
      <c r="B340" s="4" t="s">
        <v>399</v>
      </c>
      <c r="C340" s="4" t="s">
        <v>400</v>
      </c>
      <c r="D340" t="s">
        <v>46</v>
      </c>
      <c r="E340" s="22" t="s">
        <v>401</v>
      </c>
      <c r="F340" s="23" t="s">
        <v>189</v>
      </c>
      <c r="G340" s="24">
        <v>2</v>
      </c>
      <c r="H340" s="23">
        <v>0</v>
      </c>
      <c r="I340" s="23">
        <f>ROUND(G340*H340,6)</f>
        <v>0</v>
      </c>
      <c r="L340" s="25">
        <v>0</v>
      </c>
      <c r="M340" s="20">
        <f>ROUND(ROUND(L340,2)*ROUND(G340,3),2)</f>
        <v>0</v>
      </c>
      <c r="N340" s="23" t="s">
        <v>57</v>
      </c>
      <c r="O340">
        <f>(M340*21)/100</f>
        <v>0</v>
      </c>
      <c r="P340" t="s">
        <v>50</v>
      </c>
    </row>
    <row r="341" spans="1:16" ht="12.75" customHeight="1" x14ac:dyDescent="0.2">
      <c r="A341" s="26" t="s">
        <v>51</v>
      </c>
      <c r="E341" s="27" t="s">
        <v>401</v>
      </c>
    </row>
    <row r="342" spans="1:16" ht="12.75" customHeight="1" x14ac:dyDescent="0.2">
      <c r="A342" s="26" t="s">
        <v>52</v>
      </c>
      <c r="E342" s="28" t="s">
        <v>46</v>
      </c>
    </row>
    <row r="343" spans="1:16" ht="12.75" customHeight="1" x14ac:dyDescent="0.2">
      <c r="E343" s="27" t="s">
        <v>46</v>
      </c>
    </row>
    <row r="344" spans="1:16" ht="12.75" customHeight="1" x14ac:dyDescent="0.2">
      <c r="A344" t="s">
        <v>43</v>
      </c>
      <c r="B344" s="4" t="s">
        <v>388</v>
      </c>
      <c r="C344" s="4" t="s">
        <v>403</v>
      </c>
      <c r="D344" t="s">
        <v>46</v>
      </c>
      <c r="E344" s="22" t="s">
        <v>404</v>
      </c>
      <c r="F344" s="23" t="s">
        <v>189</v>
      </c>
      <c r="G344" s="24">
        <v>11</v>
      </c>
      <c r="H344" s="23">
        <v>0</v>
      </c>
      <c r="I344" s="23">
        <f>ROUND(G344*H344,6)</f>
        <v>0</v>
      </c>
      <c r="L344" s="25">
        <v>0</v>
      </c>
      <c r="M344" s="20">
        <f>ROUND(ROUND(L344,2)*ROUND(G344,3),2)</f>
        <v>0</v>
      </c>
      <c r="N344" s="23" t="s">
        <v>57</v>
      </c>
      <c r="O344">
        <f>(M344*21)/100</f>
        <v>0</v>
      </c>
      <c r="P344" t="s">
        <v>50</v>
      </c>
    </row>
    <row r="345" spans="1:16" ht="12.75" customHeight="1" x14ac:dyDescent="0.2">
      <c r="A345" s="26" t="s">
        <v>51</v>
      </c>
      <c r="E345" s="27" t="s">
        <v>404</v>
      </c>
    </row>
    <row r="346" spans="1:16" ht="12.75" customHeight="1" x14ac:dyDescent="0.2">
      <c r="A346" s="26" t="s">
        <v>52</v>
      </c>
      <c r="E346" s="28" t="s">
        <v>46</v>
      </c>
    </row>
    <row r="347" spans="1:16" ht="12.75" customHeight="1" x14ac:dyDescent="0.2">
      <c r="E347" s="27" t="s">
        <v>46</v>
      </c>
    </row>
    <row r="348" spans="1:16" ht="12.75" customHeight="1" x14ac:dyDescent="0.2">
      <c r="A348" t="s">
        <v>43</v>
      </c>
      <c r="B348" s="4" t="s">
        <v>407</v>
      </c>
      <c r="C348" s="4" t="s">
        <v>405</v>
      </c>
      <c r="D348" t="s">
        <v>46</v>
      </c>
      <c r="E348" s="22" t="s">
        <v>406</v>
      </c>
      <c r="F348" s="23" t="s">
        <v>189</v>
      </c>
      <c r="G348" s="24">
        <v>3</v>
      </c>
      <c r="H348" s="23">
        <v>0</v>
      </c>
      <c r="I348" s="23">
        <f>ROUND(G348*H348,6)</f>
        <v>0</v>
      </c>
      <c r="L348" s="25">
        <v>0</v>
      </c>
      <c r="M348" s="20">
        <f>ROUND(ROUND(L348,2)*ROUND(G348,3),2)</f>
        <v>0</v>
      </c>
      <c r="N348" s="23" t="s">
        <v>57</v>
      </c>
      <c r="O348">
        <f>(M348*21)/100</f>
        <v>0</v>
      </c>
      <c r="P348" t="s">
        <v>50</v>
      </c>
    </row>
    <row r="349" spans="1:16" ht="12.75" customHeight="1" x14ac:dyDescent="0.2">
      <c r="A349" s="26" t="s">
        <v>51</v>
      </c>
      <c r="E349" s="27" t="s">
        <v>406</v>
      </c>
    </row>
    <row r="350" spans="1:16" ht="12.75" customHeight="1" x14ac:dyDescent="0.2">
      <c r="A350" s="26" t="s">
        <v>52</v>
      </c>
      <c r="E350" s="28" t="s">
        <v>46</v>
      </c>
    </row>
    <row r="351" spans="1:16" ht="12.75" customHeight="1" x14ac:dyDescent="0.2">
      <c r="E351" s="27" t="s">
        <v>46</v>
      </c>
    </row>
    <row r="352" spans="1:16" ht="12.75" customHeight="1" x14ac:dyDescent="0.2">
      <c r="A352" t="s">
        <v>43</v>
      </c>
      <c r="B352" s="4" t="s">
        <v>410</v>
      </c>
      <c r="C352" s="4" t="s">
        <v>411</v>
      </c>
      <c r="D352" t="s">
        <v>46</v>
      </c>
      <c r="E352" s="22" t="s">
        <v>412</v>
      </c>
      <c r="F352" s="23" t="s">
        <v>189</v>
      </c>
      <c r="G352" s="24">
        <v>24</v>
      </c>
      <c r="H352" s="23">
        <v>0</v>
      </c>
      <c r="I352" s="23">
        <f>ROUND(G352*H352,6)</f>
        <v>0</v>
      </c>
      <c r="L352" s="25">
        <v>0</v>
      </c>
      <c r="M352" s="20">
        <f>ROUND(ROUND(L352,2)*ROUND(G352,3),2)</f>
        <v>0</v>
      </c>
      <c r="N352" s="23" t="s">
        <v>57</v>
      </c>
      <c r="O352">
        <f>(M352*21)/100</f>
        <v>0</v>
      </c>
      <c r="P352" t="s">
        <v>50</v>
      </c>
    </row>
    <row r="353" spans="1:16" ht="12.75" customHeight="1" x14ac:dyDescent="0.2">
      <c r="A353" s="26" t="s">
        <v>51</v>
      </c>
      <c r="E353" s="27" t="s">
        <v>412</v>
      </c>
    </row>
    <row r="354" spans="1:16" ht="12.75" customHeight="1" x14ac:dyDescent="0.2">
      <c r="A354" s="26" t="s">
        <v>52</v>
      </c>
      <c r="E354" s="28" t="s">
        <v>46</v>
      </c>
    </row>
    <row r="355" spans="1:16" ht="12.75" customHeight="1" x14ac:dyDescent="0.2">
      <c r="E355" s="27" t="s">
        <v>46</v>
      </c>
    </row>
    <row r="356" spans="1:16" ht="12.75" customHeight="1" x14ac:dyDescent="0.2">
      <c r="A356" t="s">
        <v>43</v>
      </c>
      <c r="B356" s="4" t="s">
        <v>280</v>
      </c>
      <c r="C356" s="4" t="s">
        <v>414</v>
      </c>
      <c r="D356" t="s">
        <v>46</v>
      </c>
      <c r="E356" s="22" t="s">
        <v>415</v>
      </c>
      <c r="F356" s="23" t="s">
        <v>78</v>
      </c>
      <c r="G356" s="24">
        <v>60</v>
      </c>
      <c r="H356" s="23">
        <v>0</v>
      </c>
      <c r="I356" s="23">
        <f>ROUND(G356*H356,6)</f>
        <v>0</v>
      </c>
      <c r="L356" s="25">
        <v>0</v>
      </c>
      <c r="M356" s="20">
        <f>ROUND(ROUND(L356,2)*ROUND(G356,3),2)</f>
        <v>0</v>
      </c>
      <c r="N356" s="23" t="s">
        <v>57</v>
      </c>
      <c r="O356">
        <f>(M356*21)/100</f>
        <v>0</v>
      </c>
      <c r="P356" t="s">
        <v>50</v>
      </c>
    </row>
    <row r="357" spans="1:16" ht="12.75" customHeight="1" x14ac:dyDescent="0.2">
      <c r="A357" s="26" t="s">
        <v>51</v>
      </c>
      <c r="E357" s="27" t="s">
        <v>415</v>
      </c>
    </row>
    <row r="358" spans="1:16" ht="12.75" customHeight="1" x14ac:dyDescent="0.2">
      <c r="A358" s="26" t="s">
        <v>52</v>
      </c>
      <c r="E358" s="28" t="s">
        <v>46</v>
      </c>
    </row>
    <row r="359" spans="1:16" ht="12.75" customHeight="1" x14ac:dyDescent="0.2">
      <c r="E359" s="27" t="s">
        <v>46</v>
      </c>
    </row>
    <row r="360" spans="1:16" ht="12.75" customHeight="1" x14ac:dyDescent="0.2">
      <c r="A360" t="s">
        <v>43</v>
      </c>
      <c r="B360" s="4" t="s">
        <v>402</v>
      </c>
      <c r="C360" s="4" t="s">
        <v>417</v>
      </c>
      <c r="D360" t="s">
        <v>46</v>
      </c>
      <c r="E360" s="22" t="s">
        <v>418</v>
      </c>
      <c r="F360" s="23" t="s">
        <v>78</v>
      </c>
      <c r="G360" s="24">
        <v>20</v>
      </c>
      <c r="H360" s="23">
        <v>0</v>
      </c>
      <c r="I360" s="23">
        <f>ROUND(G360*H360,6)</f>
        <v>0</v>
      </c>
      <c r="L360" s="25">
        <v>0</v>
      </c>
      <c r="M360" s="20">
        <f>ROUND(ROUND(L360,2)*ROUND(G360,3),2)</f>
        <v>0</v>
      </c>
      <c r="N360" s="23" t="s">
        <v>57</v>
      </c>
      <c r="O360">
        <f>(M360*21)/100</f>
        <v>0</v>
      </c>
      <c r="P360" t="s">
        <v>50</v>
      </c>
    </row>
    <row r="361" spans="1:16" ht="12.75" customHeight="1" x14ac:dyDescent="0.2">
      <c r="A361" s="26" t="s">
        <v>51</v>
      </c>
      <c r="E361" s="27" t="s">
        <v>418</v>
      </c>
    </row>
    <row r="362" spans="1:16" ht="12.75" customHeight="1" x14ac:dyDescent="0.2">
      <c r="A362" s="26" t="s">
        <v>52</v>
      </c>
      <c r="E362" s="28" t="s">
        <v>46</v>
      </c>
    </row>
    <row r="363" spans="1:16" ht="12.75" customHeight="1" x14ac:dyDescent="0.2">
      <c r="E363" s="27" t="s">
        <v>46</v>
      </c>
    </row>
    <row r="364" spans="1:16" ht="12.75" customHeight="1" x14ac:dyDescent="0.2">
      <c r="A364" t="s">
        <v>43</v>
      </c>
      <c r="B364" s="4" t="s">
        <v>416</v>
      </c>
      <c r="C364" s="4" t="s">
        <v>420</v>
      </c>
      <c r="D364" t="s">
        <v>46</v>
      </c>
      <c r="E364" s="22" t="s">
        <v>421</v>
      </c>
      <c r="F364" s="23" t="s">
        <v>78</v>
      </c>
      <c r="G364" s="24">
        <v>20</v>
      </c>
      <c r="H364" s="23">
        <v>0</v>
      </c>
      <c r="I364" s="23">
        <f>ROUND(G364*H364,6)</f>
        <v>0</v>
      </c>
      <c r="L364" s="25">
        <v>0</v>
      </c>
      <c r="M364" s="20">
        <f>ROUND(ROUND(L364,2)*ROUND(G364,3),2)</f>
        <v>0</v>
      </c>
      <c r="N364" s="23" t="s">
        <v>57</v>
      </c>
      <c r="O364">
        <f>(M364*21)/100</f>
        <v>0</v>
      </c>
      <c r="P364" t="s">
        <v>50</v>
      </c>
    </row>
    <row r="365" spans="1:16" ht="12.75" customHeight="1" x14ac:dyDescent="0.2">
      <c r="A365" s="26" t="s">
        <v>51</v>
      </c>
      <c r="E365" s="27" t="s">
        <v>421</v>
      </c>
    </row>
    <row r="366" spans="1:16" ht="12.75" customHeight="1" x14ac:dyDescent="0.2">
      <c r="A366" s="26" t="s">
        <v>52</v>
      </c>
      <c r="E366" s="28" t="s">
        <v>46</v>
      </c>
    </row>
    <row r="367" spans="1:16" ht="12.75" customHeight="1" x14ac:dyDescent="0.2">
      <c r="E367" s="27" t="s">
        <v>46</v>
      </c>
    </row>
    <row r="368" spans="1:16" ht="12.75" customHeight="1" x14ac:dyDescent="0.2">
      <c r="A368" t="s">
        <v>43</v>
      </c>
      <c r="B368" s="4" t="s">
        <v>413</v>
      </c>
      <c r="C368" s="4" t="s">
        <v>423</v>
      </c>
      <c r="D368" t="s">
        <v>46</v>
      </c>
      <c r="E368" s="22" t="s">
        <v>424</v>
      </c>
      <c r="F368" s="23" t="s">
        <v>78</v>
      </c>
      <c r="G368" s="24">
        <v>30</v>
      </c>
      <c r="H368" s="23">
        <v>0</v>
      </c>
      <c r="I368" s="23">
        <f>ROUND(G368*H368,6)</f>
        <v>0</v>
      </c>
      <c r="L368" s="25">
        <v>0</v>
      </c>
      <c r="M368" s="20">
        <f>ROUND(ROUND(L368,2)*ROUND(G368,3),2)</f>
        <v>0</v>
      </c>
      <c r="N368" s="23" t="s">
        <v>57</v>
      </c>
      <c r="O368">
        <f>(M368*21)/100</f>
        <v>0</v>
      </c>
      <c r="P368" t="s">
        <v>50</v>
      </c>
    </row>
    <row r="369" spans="1:16" ht="12.75" customHeight="1" x14ac:dyDescent="0.2">
      <c r="A369" s="26" t="s">
        <v>51</v>
      </c>
      <c r="E369" s="27" t="s">
        <v>424</v>
      </c>
    </row>
    <row r="370" spans="1:16" ht="12.75" customHeight="1" x14ac:dyDescent="0.2">
      <c r="A370" s="26" t="s">
        <v>52</v>
      </c>
      <c r="E370" s="28" t="s">
        <v>46</v>
      </c>
    </row>
    <row r="371" spans="1:16" ht="12.75" customHeight="1" x14ac:dyDescent="0.2">
      <c r="E371" s="27" t="s">
        <v>46</v>
      </c>
    </row>
    <row r="372" spans="1:16" ht="12.75" customHeight="1" x14ac:dyDescent="0.2">
      <c r="A372" t="s">
        <v>43</v>
      </c>
      <c r="B372" s="4" t="s">
        <v>419</v>
      </c>
      <c r="C372" s="4" t="s">
        <v>426</v>
      </c>
      <c r="D372" t="s">
        <v>46</v>
      </c>
      <c r="E372" s="22" t="s">
        <v>427</v>
      </c>
      <c r="F372" s="23" t="s">
        <v>339</v>
      </c>
      <c r="G372" s="24">
        <v>1</v>
      </c>
      <c r="H372" s="23">
        <v>0</v>
      </c>
      <c r="I372" s="23">
        <f>ROUND(G372*H372,6)</f>
        <v>0</v>
      </c>
      <c r="L372" s="25">
        <v>0</v>
      </c>
      <c r="M372" s="20">
        <f>ROUND(ROUND(L372,2)*ROUND(G372,3),2)</f>
        <v>0</v>
      </c>
      <c r="N372" s="23" t="s">
        <v>57</v>
      </c>
      <c r="O372">
        <f>(M372*21)/100</f>
        <v>0</v>
      </c>
      <c r="P372" t="s">
        <v>50</v>
      </c>
    </row>
    <row r="373" spans="1:16" ht="12.75" customHeight="1" x14ac:dyDescent="0.2">
      <c r="A373" s="26" t="s">
        <v>51</v>
      </c>
      <c r="E373" s="27" t="s">
        <v>427</v>
      </c>
    </row>
    <row r="374" spans="1:16" ht="12.75" customHeight="1" x14ac:dyDescent="0.2">
      <c r="A374" s="26" t="s">
        <v>52</v>
      </c>
      <c r="E374" s="28" t="s">
        <v>46</v>
      </c>
    </row>
    <row r="375" spans="1:16" ht="12.75" customHeight="1" x14ac:dyDescent="0.2">
      <c r="E375" s="27" t="s">
        <v>46</v>
      </c>
    </row>
    <row r="376" spans="1:16" ht="12.75" customHeight="1" x14ac:dyDescent="0.2">
      <c r="A376" t="s">
        <v>43</v>
      </c>
      <c r="B376" s="4" t="s">
        <v>425</v>
      </c>
      <c r="C376" s="4" t="s">
        <v>429</v>
      </c>
      <c r="D376" t="s">
        <v>46</v>
      </c>
      <c r="E376" s="22" t="s">
        <v>430</v>
      </c>
      <c r="F376" s="23" t="s">
        <v>339</v>
      </c>
      <c r="G376" s="24">
        <v>1</v>
      </c>
      <c r="H376" s="23">
        <v>0</v>
      </c>
      <c r="I376" s="23">
        <f>ROUND(G376*H376,6)</f>
        <v>0</v>
      </c>
      <c r="L376" s="25">
        <v>0</v>
      </c>
      <c r="M376" s="20">
        <f>ROUND(ROUND(L376,2)*ROUND(G376,3),2)</f>
        <v>0</v>
      </c>
      <c r="N376" s="23" t="s">
        <v>57</v>
      </c>
      <c r="O376">
        <f>(M376*21)/100</f>
        <v>0</v>
      </c>
      <c r="P376" t="s">
        <v>50</v>
      </c>
    </row>
    <row r="377" spans="1:16" ht="12.75" customHeight="1" x14ac:dyDescent="0.2">
      <c r="A377" s="26" t="s">
        <v>51</v>
      </c>
      <c r="E377" s="27" t="s">
        <v>430</v>
      </c>
    </row>
    <row r="378" spans="1:16" ht="12.75" customHeight="1" x14ac:dyDescent="0.2">
      <c r="A378" s="26" t="s">
        <v>52</v>
      </c>
      <c r="E378" s="28" t="s">
        <v>46</v>
      </c>
    </row>
    <row r="379" spans="1:16" ht="12.75" customHeight="1" x14ac:dyDescent="0.2">
      <c r="E379" s="27" t="s">
        <v>46</v>
      </c>
    </row>
    <row r="380" spans="1:16" ht="12.75" customHeight="1" x14ac:dyDescent="0.2">
      <c r="A380" t="s">
        <v>43</v>
      </c>
      <c r="B380" s="4" t="s">
        <v>287</v>
      </c>
      <c r="C380" s="4" t="s">
        <v>651</v>
      </c>
      <c r="D380" t="s">
        <v>46</v>
      </c>
      <c r="E380" s="22" t="s">
        <v>652</v>
      </c>
      <c r="F380" s="23" t="s">
        <v>189</v>
      </c>
      <c r="G380" s="24">
        <v>1</v>
      </c>
      <c r="H380" s="23">
        <v>0</v>
      </c>
      <c r="I380" s="23">
        <f>ROUND(G380*H380,6)</f>
        <v>0</v>
      </c>
      <c r="L380" s="25">
        <v>0</v>
      </c>
      <c r="M380" s="20">
        <f>ROUND(ROUND(L380,2)*ROUND(G380,3),2)</f>
        <v>0</v>
      </c>
      <c r="N380" s="23" t="s">
        <v>57</v>
      </c>
      <c r="O380">
        <f>(M380*21)/100</f>
        <v>0</v>
      </c>
      <c r="P380" t="s">
        <v>50</v>
      </c>
    </row>
    <row r="381" spans="1:16" ht="12.75" customHeight="1" x14ac:dyDescent="0.2">
      <c r="A381" s="26" t="s">
        <v>51</v>
      </c>
      <c r="E381" s="27" t="s">
        <v>439</v>
      </c>
    </row>
    <row r="382" spans="1:16" ht="12.75" customHeight="1" x14ac:dyDescent="0.2">
      <c r="A382" s="26" t="s">
        <v>52</v>
      </c>
      <c r="E382" s="28" t="s">
        <v>46</v>
      </c>
    </row>
    <row r="383" spans="1:16" ht="12.75" customHeight="1" x14ac:dyDescent="0.2">
      <c r="E383" s="27" t="s">
        <v>46</v>
      </c>
    </row>
    <row r="384" spans="1:16" ht="12.75" customHeight="1" x14ac:dyDescent="0.2">
      <c r="A384" t="s">
        <v>43</v>
      </c>
      <c r="B384" s="4" t="s">
        <v>440</v>
      </c>
      <c r="C384" s="4" t="s">
        <v>441</v>
      </c>
      <c r="D384" t="s">
        <v>46</v>
      </c>
      <c r="E384" s="22" t="s">
        <v>442</v>
      </c>
      <c r="F384" s="23" t="s">
        <v>189</v>
      </c>
      <c r="G384" s="24">
        <v>1</v>
      </c>
      <c r="H384" s="23">
        <v>0</v>
      </c>
      <c r="I384" s="23">
        <f>ROUND(G384*H384,6)</f>
        <v>0</v>
      </c>
      <c r="L384" s="25">
        <v>0</v>
      </c>
      <c r="M384" s="20">
        <f>ROUND(ROUND(L384,2)*ROUND(G384,3),2)</f>
        <v>0</v>
      </c>
      <c r="N384" s="23" t="s">
        <v>57</v>
      </c>
      <c r="O384">
        <f>(M384*21)/100</f>
        <v>0</v>
      </c>
      <c r="P384" t="s">
        <v>50</v>
      </c>
    </row>
    <row r="385" spans="1:16" ht="12.75" customHeight="1" x14ac:dyDescent="0.2">
      <c r="A385" s="26" t="s">
        <v>51</v>
      </c>
      <c r="E385" s="27" t="s">
        <v>442</v>
      </c>
    </row>
    <row r="386" spans="1:16" ht="12.75" customHeight="1" x14ac:dyDescent="0.2">
      <c r="A386" s="26" t="s">
        <v>52</v>
      </c>
      <c r="E386" s="28" t="s">
        <v>46</v>
      </c>
    </row>
    <row r="387" spans="1:16" ht="12.75" customHeight="1" x14ac:dyDescent="0.2">
      <c r="E387" s="27" t="s">
        <v>46</v>
      </c>
    </row>
    <row r="388" spans="1:16" ht="12.75" customHeight="1" x14ac:dyDescent="0.2">
      <c r="A388" t="s">
        <v>43</v>
      </c>
      <c r="B388" s="4" t="s">
        <v>428</v>
      </c>
      <c r="C388" s="4" t="s">
        <v>444</v>
      </c>
      <c r="D388" t="s">
        <v>46</v>
      </c>
      <c r="E388" s="22" t="s">
        <v>445</v>
      </c>
      <c r="F388" s="23" t="s">
        <v>189</v>
      </c>
      <c r="G388" s="24">
        <v>2</v>
      </c>
      <c r="H388" s="23">
        <v>0</v>
      </c>
      <c r="I388" s="23">
        <f>ROUND(G388*H388,6)</f>
        <v>0</v>
      </c>
      <c r="L388" s="25">
        <v>0</v>
      </c>
      <c r="M388" s="20">
        <f>ROUND(ROUND(L388,2)*ROUND(G388,3),2)</f>
        <v>0</v>
      </c>
      <c r="N388" s="23" t="s">
        <v>57</v>
      </c>
      <c r="O388">
        <f>(M388*21)/100</f>
        <v>0</v>
      </c>
      <c r="P388" t="s">
        <v>50</v>
      </c>
    </row>
    <row r="389" spans="1:16" ht="12.75" customHeight="1" x14ac:dyDescent="0.2">
      <c r="A389" s="26" t="s">
        <v>51</v>
      </c>
      <c r="E389" s="27" t="s">
        <v>445</v>
      </c>
    </row>
    <row r="390" spans="1:16" ht="12.75" customHeight="1" x14ac:dyDescent="0.2">
      <c r="A390" s="26" t="s">
        <v>52</v>
      </c>
      <c r="E390" s="28" t="s">
        <v>46</v>
      </c>
    </row>
    <row r="391" spans="1:16" ht="12.75" customHeight="1" x14ac:dyDescent="0.2">
      <c r="E391" s="27" t="s">
        <v>46</v>
      </c>
    </row>
    <row r="392" spans="1:16" ht="12.75" customHeight="1" x14ac:dyDescent="0.2">
      <c r="A392" t="s">
        <v>43</v>
      </c>
      <c r="B392" s="4" t="s">
        <v>431</v>
      </c>
      <c r="C392" s="4" t="s">
        <v>447</v>
      </c>
      <c r="D392" t="s">
        <v>46</v>
      </c>
      <c r="E392" s="22" t="s">
        <v>448</v>
      </c>
      <c r="F392" s="23" t="s">
        <v>189</v>
      </c>
      <c r="G392" s="24">
        <v>2</v>
      </c>
      <c r="H392" s="23">
        <v>0</v>
      </c>
      <c r="I392" s="23">
        <f>ROUND(G392*H392,6)</f>
        <v>0</v>
      </c>
      <c r="L392" s="25">
        <v>0</v>
      </c>
      <c r="M392" s="20">
        <f>ROUND(ROUND(L392,2)*ROUND(G392,3),2)</f>
        <v>0</v>
      </c>
      <c r="N392" s="23" t="s">
        <v>57</v>
      </c>
      <c r="O392">
        <f>(M392*21)/100</f>
        <v>0</v>
      </c>
      <c r="P392" t="s">
        <v>50</v>
      </c>
    </row>
    <row r="393" spans="1:16" ht="12.75" customHeight="1" x14ac:dyDescent="0.2">
      <c r="A393" s="26" t="s">
        <v>51</v>
      </c>
      <c r="E393" s="27" t="s">
        <v>448</v>
      </c>
    </row>
    <row r="394" spans="1:16" ht="12.75" customHeight="1" x14ac:dyDescent="0.2">
      <c r="A394" s="26" t="s">
        <v>52</v>
      </c>
      <c r="E394" s="28" t="s">
        <v>46</v>
      </c>
    </row>
    <row r="395" spans="1:16" ht="12.75" customHeight="1" x14ac:dyDescent="0.2">
      <c r="E395" s="27" t="s">
        <v>46</v>
      </c>
    </row>
    <row r="396" spans="1:16" ht="12.75" customHeight="1" x14ac:dyDescent="0.2">
      <c r="A396" t="s">
        <v>43</v>
      </c>
      <c r="B396" s="4" t="s">
        <v>434</v>
      </c>
      <c r="C396" s="4" t="s">
        <v>449</v>
      </c>
      <c r="D396" t="s">
        <v>46</v>
      </c>
      <c r="E396" s="22" t="s">
        <v>450</v>
      </c>
      <c r="F396" s="23" t="s">
        <v>189</v>
      </c>
      <c r="G396" s="24">
        <v>1</v>
      </c>
      <c r="H396" s="23">
        <v>0</v>
      </c>
      <c r="I396" s="23">
        <f>ROUND(G396*H396,6)</f>
        <v>0</v>
      </c>
      <c r="L396" s="25">
        <v>0</v>
      </c>
      <c r="M396" s="20">
        <f>ROUND(ROUND(L396,2)*ROUND(G396,3),2)</f>
        <v>0</v>
      </c>
      <c r="N396" s="23" t="s">
        <v>57</v>
      </c>
      <c r="O396">
        <f>(M396*21)/100</f>
        <v>0</v>
      </c>
      <c r="P396" t="s">
        <v>50</v>
      </c>
    </row>
    <row r="397" spans="1:16" ht="12.75" customHeight="1" x14ac:dyDescent="0.2">
      <c r="A397" s="26" t="s">
        <v>51</v>
      </c>
      <c r="E397" s="27" t="s">
        <v>450</v>
      </c>
    </row>
    <row r="398" spans="1:16" ht="12.75" customHeight="1" x14ac:dyDescent="0.2">
      <c r="A398" s="26" t="s">
        <v>52</v>
      </c>
      <c r="E398" s="28" t="s">
        <v>46</v>
      </c>
    </row>
    <row r="399" spans="1:16" ht="12.75" customHeight="1" x14ac:dyDescent="0.2">
      <c r="E399" s="27" t="s">
        <v>46</v>
      </c>
    </row>
    <row r="400" spans="1:16" ht="12.75" customHeight="1" x14ac:dyDescent="0.2">
      <c r="A400" t="s">
        <v>43</v>
      </c>
      <c r="B400" s="4" t="s">
        <v>437</v>
      </c>
      <c r="C400" s="4" t="s">
        <v>452</v>
      </c>
      <c r="D400" t="s">
        <v>46</v>
      </c>
      <c r="E400" s="22" t="s">
        <v>453</v>
      </c>
      <c r="F400" s="23" t="s">
        <v>189</v>
      </c>
      <c r="G400" s="24">
        <v>17</v>
      </c>
      <c r="H400" s="23">
        <v>0</v>
      </c>
      <c r="I400" s="23">
        <f>ROUND(G400*H400,6)</f>
        <v>0</v>
      </c>
      <c r="L400" s="25">
        <v>0</v>
      </c>
      <c r="M400" s="20">
        <f>ROUND(ROUND(L400,2)*ROUND(G400,3),2)</f>
        <v>0</v>
      </c>
      <c r="N400" s="23" t="s">
        <v>57</v>
      </c>
      <c r="O400">
        <f>(M400*21)/100</f>
        <v>0</v>
      </c>
      <c r="P400" t="s">
        <v>50</v>
      </c>
    </row>
    <row r="401" spans="1:16" ht="12.75" customHeight="1" x14ac:dyDescent="0.2">
      <c r="A401" s="26" t="s">
        <v>51</v>
      </c>
      <c r="E401" s="27" t="s">
        <v>453</v>
      </c>
    </row>
    <row r="402" spans="1:16" ht="12.75" customHeight="1" x14ac:dyDescent="0.2">
      <c r="A402" s="26" t="s">
        <v>52</v>
      </c>
      <c r="E402" s="28" t="s">
        <v>46</v>
      </c>
    </row>
    <row r="403" spans="1:16" ht="12.75" customHeight="1" x14ac:dyDescent="0.2">
      <c r="E403" s="27" t="s">
        <v>46</v>
      </c>
    </row>
    <row r="404" spans="1:16" ht="12.75" customHeight="1" x14ac:dyDescent="0.2">
      <c r="A404" t="s">
        <v>43</v>
      </c>
      <c r="B404" s="4" t="s">
        <v>456</v>
      </c>
      <c r="C404" s="4" t="s">
        <v>457</v>
      </c>
      <c r="D404" t="s">
        <v>46</v>
      </c>
      <c r="E404" s="22" t="s">
        <v>458</v>
      </c>
      <c r="F404" s="23" t="s">
        <v>189</v>
      </c>
      <c r="G404" s="24">
        <v>5</v>
      </c>
      <c r="H404" s="23">
        <v>0</v>
      </c>
      <c r="I404" s="23">
        <f>ROUND(G404*H404,6)</f>
        <v>0</v>
      </c>
      <c r="L404" s="25">
        <v>0</v>
      </c>
      <c r="M404" s="20">
        <f>ROUND(ROUND(L404,2)*ROUND(G404,3),2)</f>
        <v>0</v>
      </c>
      <c r="N404" s="23" t="s">
        <v>57</v>
      </c>
      <c r="O404">
        <f>(M404*21)/100</f>
        <v>0</v>
      </c>
      <c r="P404" t="s">
        <v>50</v>
      </c>
    </row>
    <row r="405" spans="1:16" ht="12.75" customHeight="1" x14ac:dyDescent="0.2">
      <c r="A405" s="26" t="s">
        <v>51</v>
      </c>
      <c r="E405" s="27" t="s">
        <v>458</v>
      </c>
    </row>
    <row r="406" spans="1:16" ht="12.75" customHeight="1" x14ac:dyDescent="0.2">
      <c r="A406" s="26" t="s">
        <v>52</v>
      </c>
      <c r="E406" s="28" t="s">
        <v>46</v>
      </c>
    </row>
    <row r="407" spans="1:16" ht="12.75" customHeight="1" x14ac:dyDescent="0.2">
      <c r="E407" s="27" t="s">
        <v>46</v>
      </c>
    </row>
    <row r="408" spans="1:16" ht="12.75" customHeight="1" x14ac:dyDescent="0.2">
      <c r="A408" t="s">
        <v>43</v>
      </c>
      <c r="B408" s="4" t="s">
        <v>308</v>
      </c>
      <c r="C408" s="4" t="s">
        <v>653</v>
      </c>
      <c r="D408" t="s">
        <v>46</v>
      </c>
      <c r="E408" s="22" t="s">
        <v>654</v>
      </c>
      <c r="F408" s="23" t="s">
        <v>189</v>
      </c>
      <c r="G408" s="24">
        <v>1</v>
      </c>
      <c r="H408" s="23">
        <v>0</v>
      </c>
      <c r="I408" s="23">
        <f>ROUND(G408*H408,6)</f>
        <v>0</v>
      </c>
      <c r="L408" s="25">
        <v>0</v>
      </c>
      <c r="M408" s="20">
        <f>ROUND(ROUND(L408,2)*ROUND(G408,3),2)</f>
        <v>0</v>
      </c>
      <c r="N408" s="23" t="s">
        <v>57</v>
      </c>
      <c r="O408">
        <f>(M408*21)/100</f>
        <v>0</v>
      </c>
      <c r="P408" t="s">
        <v>50</v>
      </c>
    </row>
    <row r="409" spans="1:16" ht="12.75" customHeight="1" x14ac:dyDescent="0.2">
      <c r="A409" s="26" t="s">
        <v>51</v>
      </c>
      <c r="E409" s="27" t="s">
        <v>654</v>
      </c>
    </row>
    <row r="410" spans="1:16" ht="12.75" customHeight="1" x14ac:dyDescent="0.2">
      <c r="A410" s="26" t="s">
        <v>52</v>
      </c>
      <c r="E410" s="28" t="s">
        <v>46</v>
      </c>
    </row>
    <row r="411" spans="1:16" ht="12.75" customHeight="1" x14ac:dyDescent="0.2">
      <c r="E411" s="27" t="s">
        <v>46</v>
      </c>
    </row>
    <row r="412" spans="1:16" ht="12.75" customHeight="1" x14ac:dyDescent="0.2">
      <c r="A412" t="s">
        <v>43</v>
      </c>
      <c r="B412" s="4" t="s">
        <v>312</v>
      </c>
      <c r="C412" s="4" t="s">
        <v>655</v>
      </c>
      <c r="D412" t="s">
        <v>46</v>
      </c>
      <c r="E412" s="22" t="s">
        <v>656</v>
      </c>
      <c r="F412" s="23" t="s">
        <v>189</v>
      </c>
      <c r="G412" s="24">
        <v>1</v>
      </c>
      <c r="H412" s="23">
        <v>0</v>
      </c>
      <c r="I412" s="23">
        <f>ROUND(G412*H412,6)</f>
        <v>0</v>
      </c>
      <c r="L412" s="25">
        <v>0</v>
      </c>
      <c r="M412" s="20">
        <f>ROUND(ROUND(L412,2)*ROUND(G412,3),2)</f>
        <v>0</v>
      </c>
      <c r="N412" s="23" t="s">
        <v>57</v>
      </c>
      <c r="O412">
        <f>(M412*21)/100</f>
        <v>0</v>
      </c>
      <c r="P412" t="s">
        <v>50</v>
      </c>
    </row>
    <row r="413" spans="1:16" ht="12.75" customHeight="1" x14ac:dyDescent="0.2">
      <c r="A413" s="26" t="s">
        <v>51</v>
      </c>
      <c r="E413" s="27" t="s">
        <v>656</v>
      </c>
    </row>
    <row r="414" spans="1:16" ht="12.75" customHeight="1" x14ac:dyDescent="0.2">
      <c r="A414" s="26" t="s">
        <v>52</v>
      </c>
      <c r="E414" s="28" t="s">
        <v>46</v>
      </c>
    </row>
    <row r="415" spans="1:16" ht="12.75" customHeight="1" x14ac:dyDescent="0.2">
      <c r="E415" s="27" t="s">
        <v>46</v>
      </c>
    </row>
    <row r="416" spans="1:16" ht="12.75" customHeight="1" x14ac:dyDescent="0.2">
      <c r="A416" t="s">
        <v>43</v>
      </c>
      <c r="B416" s="4" t="s">
        <v>316</v>
      </c>
      <c r="C416" s="4" t="s">
        <v>657</v>
      </c>
      <c r="D416" t="s">
        <v>46</v>
      </c>
      <c r="E416" s="22" t="s">
        <v>658</v>
      </c>
      <c r="F416" s="23" t="s">
        <v>189</v>
      </c>
      <c r="G416" s="24">
        <v>1</v>
      </c>
      <c r="H416" s="23">
        <v>0</v>
      </c>
      <c r="I416" s="23">
        <f>ROUND(G416*H416,6)</f>
        <v>0</v>
      </c>
      <c r="L416" s="25">
        <v>0</v>
      </c>
      <c r="M416" s="20">
        <f>ROUND(ROUND(L416,2)*ROUND(G416,3),2)</f>
        <v>0</v>
      </c>
      <c r="N416" s="23" t="s">
        <v>57</v>
      </c>
      <c r="O416">
        <f>(M416*21)/100</f>
        <v>0</v>
      </c>
      <c r="P416" t="s">
        <v>50</v>
      </c>
    </row>
    <row r="417" spans="1:16" ht="12.75" customHeight="1" x14ac:dyDescent="0.2">
      <c r="A417" s="26" t="s">
        <v>51</v>
      </c>
      <c r="E417" s="27" t="s">
        <v>658</v>
      </c>
    </row>
    <row r="418" spans="1:16" ht="12.75" customHeight="1" x14ac:dyDescent="0.2">
      <c r="A418" s="26" t="s">
        <v>52</v>
      </c>
      <c r="E418" s="28" t="s">
        <v>46</v>
      </c>
    </row>
    <row r="419" spans="1:16" ht="12.75" customHeight="1" x14ac:dyDescent="0.2">
      <c r="E419" s="27" t="s">
        <v>46</v>
      </c>
    </row>
    <row r="420" spans="1:16" ht="12.75" customHeight="1" x14ac:dyDescent="0.2">
      <c r="A420" t="s">
        <v>43</v>
      </c>
      <c r="B420" s="4" t="s">
        <v>464</v>
      </c>
      <c r="C420" s="4" t="s">
        <v>462</v>
      </c>
      <c r="D420" t="s">
        <v>46</v>
      </c>
      <c r="E420" s="22" t="s">
        <v>463</v>
      </c>
      <c r="F420" s="23" t="s">
        <v>189</v>
      </c>
      <c r="G420" s="24">
        <v>3</v>
      </c>
      <c r="H420" s="23">
        <v>0</v>
      </c>
      <c r="I420" s="23">
        <f>ROUND(G420*H420,6)</f>
        <v>0</v>
      </c>
      <c r="L420" s="25">
        <v>0</v>
      </c>
      <c r="M420" s="20">
        <f>ROUND(ROUND(L420,2)*ROUND(G420,3),2)</f>
        <v>0</v>
      </c>
      <c r="N420" s="23" t="s">
        <v>57</v>
      </c>
      <c r="O420">
        <f>(M420*21)/100</f>
        <v>0</v>
      </c>
      <c r="P420" t="s">
        <v>50</v>
      </c>
    </row>
    <row r="421" spans="1:16" ht="12.75" customHeight="1" x14ac:dyDescent="0.2">
      <c r="A421" s="26" t="s">
        <v>51</v>
      </c>
      <c r="E421" s="27" t="s">
        <v>463</v>
      </c>
    </row>
    <row r="422" spans="1:16" ht="12.75" customHeight="1" x14ac:dyDescent="0.2">
      <c r="A422" s="26" t="s">
        <v>52</v>
      </c>
      <c r="E422" s="28" t="s">
        <v>46</v>
      </c>
    </row>
    <row r="423" spans="1:16" ht="12.75" customHeight="1" x14ac:dyDescent="0.2">
      <c r="E423" s="27" t="s">
        <v>46</v>
      </c>
    </row>
    <row r="424" spans="1:16" ht="12.75" customHeight="1" x14ac:dyDescent="0.2">
      <c r="A424" t="s">
        <v>43</v>
      </c>
      <c r="B424" s="4" t="s">
        <v>467</v>
      </c>
      <c r="C424" s="4" t="s">
        <v>465</v>
      </c>
      <c r="D424" t="s">
        <v>46</v>
      </c>
      <c r="E424" s="22" t="s">
        <v>659</v>
      </c>
      <c r="F424" s="23" t="s">
        <v>189</v>
      </c>
      <c r="G424" s="24">
        <v>1</v>
      </c>
      <c r="H424" s="23">
        <v>0</v>
      </c>
      <c r="I424" s="23">
        <f>ROUND(G424*H424,6)</f>
        <v>0</v>
      </c>
      <c r="L424" s="25">
        <v>0</v>
      </c>
      <c r="M424" s="20">
        <f>ROUND(ROUND(L424,2)*ROUND(G424,3),2)</f>
        <v>0</v>
      </c>
      <c r="N424" s="23" t="s">
        <v>57</v>
      </c>
      <c r="O424">
        <f>(M424*21)/100</f>
        <v>0</v>
      </c>
      <c r="P424" t="s">
        <v>50</v>
      </c>
    </row>
    <row r="425" spans="1:16" ht="12.75" customHeight="1" x14ac:dyDescent="0.2">
      <c r="A425" s="26" t="s">
        <v>51</v>
      </c>
      <c r="E425" s="27" t="s">
        <v>659</v>
      </c>
    </row>
    <row r="426" spans="1:16" ht="12.75" customHeight="1" x14ac:dyDescent="0.2">
      <c r="A426" s="26" t="s">
        <v>52</v>
      </c>
      <c r="E426" s="28" t="s">
        <v>46</v>
      </c>
    </row>
    <row r="427" spans="1:16" ht="12.75" customHeight="1" x14ac:dyDescent="0.2">
      <c r="E427" s="27" t="s">
        <v>46</v>
      </c>
    </row>
    <row r="428" spans="1:16" ht="12.75" customHeight="1" x14ac:dyDescent="0.2">
      <c r="A428" t="s">
        <v>43</v>
      </c>
      <c r="B428" s="4" t="s">
        <v>385</v>
      </c>
      <c r="C428" s="4" t="s">
        <v>468</v>
      </c>
      <c r="D428" t="s">
        <v>46</v>
      </c>
      <c r="E428" s="22" t="s">
        <v>469</v>
      </c>
      <c r="F428" s="23" t="s">
        <v>189</v>
      </c>
      <c r="G428" s="24">
        <v>10</v>
      </c>
      <c r="H428" s="23">
        <v>0</v>
      </c>
      <c r="I428" s="23">
        <f>ROUND(G428*H428,6)</f>
        <v>0</v>
      </c>
      <c r="L428" s="25">
        <v>0</v>
      </c>
      <c r="M428" s="20">
        <f>ROUND(ROUND(L428,2)*ROUND(G428,3),2)</f>
        <v>0</v>
      </c>
      <c r="N428" s="23" t="s">
        <v>57</v>
      </c>
      <c r="O428">
        <f>(M428*21)/100</f>
        <v>0</v>
      </c>
      <c r="P428" t="s">
        <v>50</v>
      </c>
    </row>
    <row r="429" spans="1:16" ht="12.75" customHeight="1" x14ac:dyDescent="0.2">
      <c r="A429" s="26" t="s">
        <v>51</v>
      </c>
      <c r="E429" s="27" t="s">
        <v>469</v>
      </c>
    </row>
    <row r="430" spans="1:16" ht="12.75" customHeight="1" x14ac:dyDescent="0.2">
      <c r="A430" s="26" t="s">
        <v>52</v>
      </c>
      <c r="E430" s="28" t="s">
        <v>46</v>
      </c>
    </row>
    <row r="431" spans="1:16" ht="12.75" customHeight="1" x14ac:dyDescent="0.2">
      <c r="E431" s="27" t="s">
        <v>46</v>
      </c>
    </row>
    <row r="432" spans="1:16" ht="12.75" customHeight="1" x14ac:dyDescent="0.2">
      <c r="A432" t="s">
        <v>43</v>
      </c>
      <c r="B432" s="4" t="s">
        <v>443</v>
      </c>
      <c r="C432" s="4" t="s">
        <v>470</v>
      </c>
      <c r="D432" t="s">
        <v>46</v>
      </c>
      <c r="E432" s="22" t="s">
        <v>471</v>
      </c>
      <c r="F432" s="23" t="s">
        <v>189</v>
      </c>
      <c r="G432" s="24">
        <v>3</v>
      </c>
      <c r="H432" s="23">
        <v>0</v>
      </c>
      <c r="I432" s="23">
        <f>ROUND(G432*H432,6)</f>
        <v>0</v>
      </c>
      <c r="L432" s="25">
        <v>0</v>
      </c>
      <c r="M432" s="20">
        <f>ROUND(ROUND(L432,2)*ROUND(G432,3),2)</f>
        <v>0</v>
      </c>
      <c r="N432" s="23" t="s">
        <v>57</v>
      </c>
      <c r="O432">
        <f>(M432*21)/100</f>
        <v>0</v>
      </c>
      <c r="P432" t="s">
        <v>50</v>
      </c>
    </row>
    <row r="433" spans="1:16" ht="12.75" customHeight="1" x14ac:dyDescent="0.2">
      <c r="A433" s="26" t="s">
        <v>51</v>
      </c>
      <c r="E433" s="27" t="s">
        <v>471</v>
      </c>
    </row>
    <row r="434" spans="1:16" ht="12.75" customHeight="1" x14ac:dyDescent="0.2">
      <c r="A434" s="26" t="s">
        <v>52</v>
      </c>
      <c r="E434" s="28" t="s">
        <v>46</v>
      </c>
    </row>
    <row r="435" spans="1:16" ht="12.75" customHeight="1" x14ac:dyDescent="0.2">
      <c r="E435" s="27" t="s">
        <v>46</v>
      </c>
    </row>
    <row r="436" spans="1:16" ht="12.75" customHeight="1" x14ac:dyDescent="0.2">
      <c r="A436" t="s">
        <v>43</v>
      </c>
      <c r="B436" s="4" t="s">
        <v>304</v>
      </c>
      <c r="C436" s="4" t="s">
        <v>660</v>
      </c>
      <c r="D436" t="s">
        <v>46</v>
      </c>
      <c r="E436" s="22" t="s">
        <v>661</v>
      </c>
      <c r="F436" s="23" t="s">
        <v>189</v>
      </c>
      <c r="G436" s="24">
        <v>1</v>
      </c>
      <c r="H436" s="23">
        <v>0</v>
      </c>
      <c r="I436" s="23">
        <f>ROUND(G436*H436,6)</f>
        <v>0</v>
      </c>
      <c r="L436" s="25">
        <v>0</v>
      </c>
      <c r="M436" s="20">
        <f>ROUND(ROUND(L436,2)*ROUND(G436,3),2)</f>
        <v>0</v>
      </c>
      <c r="N436" s="23" t="s">
        <v>57</v>
      </c>
      <c r="O436">
        <f>(M436*21)/100</f>
        <v>0</v>
      </c>
      <c r="P436" t="s">
        <v>50</v>
      </c>
    </row>
    <row r="437" spans="1:16" ht="12.75" customHeight="1" x14ac:dyDescent="0.2">
      <c r="A437" s="26" t="s">
        <v>51</v>
      </c>
      <c r="E437" s="27" t="s">
        <v>661</v>
      </c>
    </row>
    <row r="438" spans="1:16" ht="12.75" customHeight="1" x14ac:dyDescent="0.2">
      <c r="A438" s="26" t="s">
        <v>52</v>
      </c>
      <c r="E438" s="28" t="s">
        <v>46</v>
      </c>
    </row>
    <row r="439" spans="1:16" ht="12.75" customHeight="1" x14ac:dyDescent="0.2">
      <c r="E439" s="27" t="s">
        <v>46</v>
      </c>
    </row>
    <row r="440" spans="1:16" ht="12.75" customHeight="1" x14ac:dyDescent="0.2">
      <c r="A440" t="s">
        <v>43</v>
      </c>
      <c r="B440" s="4" t="s">
        <v>446</v>
      </c>
      <c r="C440" s="4" t="s">
        <v>662</v>
      </c>
      <c r="D440" t="s">
        <v>46</v>
      </c>
      <c r="E440" s="22" t="s">
        <v>663</v>
      </c>
      <c r="F440" s="23" t="s">
        <v>189</v>
      </c>
      <c r="G440" s="24">
        <v>4</v>
      </c>
      <c r="H440" s="23">
        <v>0</v>
      </c>
      <c r="I440" s="23">
        <f>ROUND(G440*H440,6)</f>
        <v>0</v>
      </c>
      <c r="L440" s="25">
        <v>0</v>
      </c>
      <c r="M440" s="20">
        <f>ROUND(ROUND(L440,2)*ROUND(G440,3),2)</f>
        <v>0</v>
      </c>
      <c r="N440" s="23" t="s">
        <v>57</v>
      </c>
      <c r="O440">
        <f>(M440*21)/100</f>
        <v>0</v>
      </c>
      <c r="P440" t="s">
        <v>50</v>
      </c>
    </row>
    <row r="441" spans="1:16" ht="12.75" customHeight="1" x14ac:dyDescent="0.2">
      <c r="A441" s="26" t="s">
        <v>51</v>
      </c>
      <c r="E441" s="27" t="s">
        <v>663</v>
      </c>
    </row>
    <row r="442" spans="1:16" ht="12.75" customHeight="1" x14ac:dyDescent="0.2">
      <c r="A442" s="26" t="s">
        <v>52</v>
      </c>
      <c r="E442" s="28" t="s">
        <v>46</v>
      </c>
    </row>
    <row r="443" spans="1:16" ht="12.75" customHeight="1" x14ac:dyDescent="0.2">
      <c r="E443" s="27" t="s">
        <v>46</v>
      </c>
    </row>
    <row r="444" spans="1:16" ht="12.75" customHeight="1" x14ac:dyDescent="0.2">
      <c r="A444" t="s">
        <v>43</v>
      </c>
      <c r="B444" s="4" t="s">
        <v>295</v>
      </c>
      <c r="C444" s="4" t="s">
        <v>476</v>
      </c>
      <c r="D444" t="s">
        <v>46</v>
      </c>
      <c r="E444" s="22" t="s">
        <v>477</v>
      </c>
      <c r="F444" s="23" t="s">
        <v>189</v>
      </c>
      <c r="G444" s="24">
        <v>4</v>
      </c>
      <c r="H444" s="23">
        <v>0</v>
      </c>
      <c r="I444" s="23">
        <f>ROUND(G444*H444,6)</f>
        <v>0</v>
      </c>
      <c r="L444" s="25">
        <v>0</v>
      </c>
      <c r="M444" s="20">
        <f>ROUND(ROUND(L444,2)*ROUND(G444,3),2)</f>
        <v>0</v>
      </c>
      <c r="N444" s="23" t="s">
        <v>57</v>
      </c>
      <c r="O444">
        <f>(M444*21)/100</f>
        <v>0</v>
      </c>
      <c r="P444" t="s">
        <v>50</v>
      </c>
    </row>
    <row r="445" spans="1:16" ht="12.75" customHeight="1" x14ac:dyDescent="0.2">
      <c r="A445" s="26" t="s">
        <v>51</v>
      </c>
      <c r="E445" s="27" t="s">
        <v>477</v>
      </c>
    </row>
    <row r="446" spans="1:16" ht="12.75" customHeight="1" x14ac:dyDescent="0.2">
      <c r="A446" s="26" t="s">
        <v>52</v>
      </c>
      <c r="E446" s="28" t="s">
        <v>46</v>
      </c>
    </row>
    <row r="447" spans="1:16" ht="12.75" customHeight="1" x14ac:dyDescent="0.2">
      <c r="E447" s="27" t="s">
        <v>46</v>
      </c>
    </row>
    <row r="448" spans="1:16" ht="12.75" customHeight="1" x14ac:dyDescent="0.2">
      <c r="A448" t="s">
        <v>43</v>
      </c>
      <c r="B448" s="4" t="s">
        <v>451</v>
      </c>
      <c r="C448" s="4" t="s">
        <v>478</v>
      </c>
      <c r="D448" t="s">
        <v>46</v>
      </c>
      <c r="E448" s="22" t="s">
        <v>479</v>
      </c>
      <c r="F448" s="23" t="s">
        <v>189</v>
      </c>
      <c r="G448" s="24">
        <v>1</v>
      </c>
      <c r="H448" s="23">
        <v>0</v>
      </c>
      <c r="I448" s="23">
        <f>ROUND(G448*H448,6)</f>
        <v>0</v>
      </c>
      <c r="L448" s="25">
        <v>0</v>
      </c>
      <c r="M448" s="20">
        <f>ROUND(ROUND(L448,2)*ROUND(G448,3),2)</f>
        <v>0</v>
      </c>
      <c r="N448" s="23" t="s">
        <v>57</v>
      </c>
      <c r="O448">
        <f>(M448*21)/100</f>
        <v>0</v>
      </c>
      <c r="P448" t="s">
        <v>50</v>
      </c>
    </row>
    <row r="449" spans="1:16" ht="12.75" customHeight="1" x14ac:dyDescent="0.2">
      <c r="A449" s="26" t="s">
        <v>51</v>
      </c>
      <c r="E449" s="27" t="s">
        <v>479</v>
      </c>
    </row>
    <row r="450" spans="1:16" ht="12.75" customHeight="1" x14ac:dyDescent="0.2">
      <c r="A450" s="26" t="s">
        <v>52</v>
      </c>
      <c r="E450" s="28" t="s">
        <v>46</v>
      </c>
    </row>
    <row r="451" spans="1:16" ht="12.75" customHeight="1" x14ac:dyDescent="0.2">
      <c r="E451" s="27" t="s">
        <v>46</v>
      </c>
    </row>
    <row r="452" spans="1:16" ht="12.75" customHeight="1" x14ac:dyDescent="0.2">
      <c r="A452" t="s">
        <v>43</v>
      </c>
      <c r="B452" s="4" t="s">
        <v>282</v>
      </c>
      <c r="C452" s="4" t="s">
        <v>481</v>
      </c>
      <c r="D452" t="s">
        <v>46</v>
      </c>
      <c r="E452" s="22" t="s">
        <v>482</v>
      </c>
      <c r="F452" s="23" t="s">
        <v>189</v>
      </c>
      <c r="G452" s="24">
        <v>2</v>
      </c>
      <c r="H452" s="23">
        <v>0</v>
      </c>
      <c r="I452" s="23">
        <f>ROUND(G452*H452,6)</f>
        <v>0</v>
      </c>
      <c r="L452" s="25">
        <v>0</v>
      </c>
      <c r="M452" s="20">
        <f>ROUND(ROUND(L452,2)*ROUND(G452,3),2)</f>
        <v>0</v>
      </c>
      <c r="N452" s="23" t="s">
        <v>57</v>
      </c>
      <c r="O452">
        <f>(M452*21)/100</f>
        <v>0</v>
      </c>
      <c r="P452" t="s">
        <v>50</v>
      </c>
    </row>
    <row r="453" spans="1:16" ht="12.75" customHeight="1" x14ac:dyDescent="0.2">
      <c r="A453" s="26" t="s">
        <v>51</v>
      </c>
      <c r="E453" s="27" t="s">
        <v>482</v>
      </c>
    </row>
    <row r="454" spans="1:16" ht="12.75" customHeight="1" x14ac:dyDescent="0.2">
      <c r="A454" s="26" t="s">
        <v>52</v>
      </c>
      <c r="E454" s="28" t="s">
        <v>46</v>
      </c>
    </row>
    <row r="455" spans="1:16" ht="12.75" customHeight="1" x14ac:dyDescent="0.2">
      <c r="E455" s="27" t="s">
        <v>46</v>
      </c>
    </row>
    <row r="456" spans="1:16" ht="12.75" customHeight="1" x14ac:dyDescent="0.2">
      <c r="A456" t="s">
        <v>40</v>
      </c>
      <c r="C456" s="5" t="s">
        <v>483</v>
      </c>
      <c r="E456" s="21" t="s">
        <v>484</v>
      </c>
      <c r="J456" s="20">
        <f>0</f>
        <v>0</v>
      </c>
      <c r="K456" s="20">
        <f>0</f>
        <v>0</v>
      </c>
      <c r="L456" s="20">
        <f>0+L457+L461+L465+L469+L473+L477+L481+L485+L489+L493+L497+L501+L505+L509+L513+L517+L521+L525+L529+L533+L537+L541+L545+L549+L553+L557</f>
        <v>0</v>
      </c>
      <c r="M456" s="20">
        <f>0+M457+M461+M465+M469+M473+M477+M481+M485+M489+M493+M497+M501+M505+M509+M513+M517+M521+M525+M529+M533+M537+M541+M545+M549+M553+M557</f>
        <v>0</v>
      </c>
    </row>
    <row r="457" spans="1:16" ht="12.75" customHeight="1" x14ac:dyDescent="0.2">
      <c r="A457" t="s">
        <v>43</v>
      </c>
      <c r="B457" s="4" t="s">
        <v>223</v>
      </c>
      <c r="C457" s="4" t="s">
        <v>485</v>
      </c>
      <c r="D457" t="s">
        <v>46</v>
      </c>
      <c r="E457" s="22" t="s">
        <v>486</v>
      </c>
      <c r="F457" s="23" t="s">
        <v>78</v>
      </c>
      <c r="G457" s="24">
        <v>60</v>
      </c>
      <c r="H457" s="23">
        <v>0</v>
      </c>
      <c r="I457" s="23">
        <f>ROUND(G457*H457,6)</f>
        <v>0</v>
      </c>
      <c r="L457" s="25">
        <v>0</v>
      </c>
      <c r="M457" s="20">
        <f>ROUND(ROUND(L457,2)*ROUND(G457,3),2)</f>
        <v>0</v>
      </c>
      <c r="N457" s="23" t="s">
        <v>57</v>
      </c>
      <c r="O457">
        <f>(M457*21)/100</f>
        <v>0</v>
      </c>
      <c r="P457" t="s">
        <v>50</v>
      </c>
    </row>
    <row r="458" spans="1:16" ht="12.75" customHeight="1" x14ac:dyDescent="0.2">
      <c r="A458" s="26" t="s">
        <v>51</v>
      </c>
      <c r="E458" s="27" t="s">
        <v>486</v>
      </c>
    </row>
    <row r="459" spans="1:16" ht="12.75" customHeight="1" x14ac:dyDescent="0.2">
      <c r="A459" s="26" t="s">
        <v>52</v>
      </c>
      <c r="E459" s="28" t="s">
        <v>46</v>
      </c>
    </row>
    <row r="460" spans="1:16" ht="12.75" customHeight="1" x14ac:dyDescent="0.2">
      <c r="E460" s="27" t="s">
        <v>46</v>
      </c>
    </row>
    <row r="461" spans="1:16" ht="12.75" customHeight="1" x14ac:dyDescent="0.2">
      <c r="A461" t="s">
        <v>43</v>
      </c>
      <c r="B461" s="4" t="s">
        <v>210</v>
      </c>
      <c r="C461" s="4" t="s">
        <v>485</v>
      </c>
      <c r="D461" t="s">
        <v>360</v>
      </c>
      <c r="E461" s="22" t="s">
        <v>487</v>
      </c>
      <c r="F461" s="23" t="s">
        <v>78</v>
      </c>
      <c r="G461" s="24">
        <v>20</v>
      </c>
      <c r="H461" s="23">
        <v>0</v>
      </c>
      <c r="I461" s="23">
        <f>ROUND(G461*H461,6)</f>
        <v>0</v>
      </c>
      <c r="L461" s="25">
        <v>0</v>
      </c>
      <c r="M461" s="20">
        <f>ROUND(ROUND(L461,2)*ROUND(G461,3),2)</f>
        <v>0</v>
      </c>
      <c r="N461" s="23" t="s">
        <v>57</v>
      </c>
      <c r="O461">
        <f>(M461*21)/100</f>
        <v>0</v>
      </c>
      <c r="P461" t="s">
        <v>50</v>
      </c>
    </row>
    <row r="462" spans="1:16" ht="12.75" customHeight="1" x14ac:dyDescent="0.2">
      <c r="A462" s="26" t="s">
        <v>51</v>
      </c>
      <c r="E462" s="27" t="s">
        <v>487</v>
      </c>
    </row>
    <row r="463" spans="1:16" ht="12.75" customHeight="1" x14ac:dyDescent="0.2">
      <c r="A463" s="26" t="s">
        <v>52</v>
      </c>
      <c r="E463" s="28" t="s">
        <v>46</v>
      </c>
    </row>
    <row r="464" spans="1:16" ht="12.75" customHeight="1" x14ac:dyDescent="0.2">
      <c r="E464" s="27" t="s">
        <v>46</v>
      </c>
    </row>
    <row r="465" spans="1:16" ht="12.75" customHeight="1" x14ac:dyDescent="0.2">
      <c r="A465" t="s">
        <v>43</v>
      </c>
      <c r="B465" s="4" t="s">
        <v>345</v>
      </c>
      <c r="C465" s="4" t="s">
        <v>488</v>
      </c>
      <c r="D465" t="s">
        <v>46</v>
      </c>
      <c r="E465" s="22" t="s">
        <v>489</v>
      </c>
      <c r="F465" s="23" t="s">
        <v>78</v>
      </c>
      <c r="G465" s="24">
        <v>20</v>
      </c>
      <c r="H465" s="23">
        <v>0</v>
      </c>
      <c r="I465" s="23">
        <f>ROUND(G465*H465,6)</f>
        <v>0</v>
      </c>
      <c r="L465" s="25">
        <v>0</v>
      </c>
      <c r="M465" s="20">
        <f>ROUND(ROUND(L465,2)*ROUND(G465,3),2)</f>
        <v>0</v>
      </c>
      <c r="N465" s="23" t="s">
        <v>57</v>
      </c>
      <c r="O465">
        <f>(M465*21)/100</f>
        <v>0</v>
      </c>
      <c r="P465" t="s">
        <v>50</v>
      </c>
    </row>
    <row r="466" spans="1:16" ht="12.75" customHeight="1" x14ac:dyDescent="0.2">
      <c r="A466" s="26" t="s">
        <v>51</v>
      </c>
      <c r="E466" s="27" t="s">
        <v>489</v>
      </c>
    </row>
    <row r="467" spans="1:16" ht="12.75" customHeight="1" x14ac:dyDescent="0.2">
      <c r="A467" s="26" t="s">
        <v>52</v>
      </c>
      <c r="E467" s="28" t="s">
        <v>46</v>
      </c>
    </row>
    <row r="468" spans="1:16" ht="12.75" customHeight="1" x14ac:dyDescent="0.2">
      <c r="E468" s="27" t="s">
        <v>46</v>
      </c>
    </row>
    <row r="469" spans="1:16" ht="12.75" customHeight="1" x14ac:dyDescent="0.2">
      <c r="A469" t="s">
        <v>43</v>
      </c>
      <c r="B469" s="4" t="s">
        <v>227</v>
      </c>
      <c r="C469" s="4" t="s">
        <v>491</v>
      </c>
      <c r="D469" t="s">
        <v>46</v>
      </c>
      <c r="E469" s="22" t="s">
        <v>492</v>
      </c>
      <c r="F469" s="23" t="s">
        <v>78</v>
      </c>
      <c r="G469" s="24">
        <v>30</v>
      </c>
      <c r="H469" s="23">
        <v>0</v>
      </c>
      <c r="I469" s="23">
        <f>ROUND(G469*H469,6)</f>
        <v>0</v>
      </c>
      <c r="L469" s="25">
        <v>0</v>
      </c>
      <c r="M469" s="20">
        <f>ROUND(ROUND(L469,2)*ROUND(G469,3),2)</f>
        <v>0</v>
      </c>
      <c r="N469" s="23" t="s">
        <v>57</v>
      </c>
      <c r="O469">
        <f>(M469*21)/100</f>
        <v>0</v>
      </c>
      <c r="P469" t="s">
        <v>50</v>
      </c>
    </row>
    <row r="470" spans="1:16" ht="12.75" customHeight="1" x14ac:dyDescent="0.2">
      <c r="A470" s="26" t="s">
        <v>51</v>
      </c>
      <c r="E470" s="27" t="s">
        <v>492</v>
      </c>
    </row>
    <row r="471" spans="1:16" ht="12.75" customHeight="1" x14ac:dyDescent="0.2">
      <c r="A471" s="26" t="s">
        <v>52</v>
      </c>
      <c r="E471" s="28" t="s">
        <v>46</v>
      </c>
    </row>
    <row r="472" spans="1:16" ht="12.75" customHeight="1" x14ac:dyDescent="0.2">
      <c r="E472" s="27" t="s">
        <v>46</v>
      </c>
    </row>
    <row r="473" spans="1:16" ht="12.75" customHeight="1" x14ac:dyDescent="0.2">
      <c r="A473" t="s">
        <v>43</v>
      </c>
      <c r="B473" s="4" t="s">
        <v>336</v>
      </c>
      <c r="C473" s="4" t="s">
        <v>496</v>
      </c>
      <c r="D473" t="s">
        <v>46</v>
      </c>
      <c r="E473" s="22" t="s">
        <v>497</v>
      </c>
      <c r="F473" s="23" t="s">
        <v>189</v>
      </c>
      <c r="G473" s="24">
        <v>16</v>
      </c>
      <c r="H473" s="23">
        <v>0</v>
      </c>
      <c r="I473" s="23">
        <f>ROUND(G473*H473,6)</f>
        <v>0</v>
      </c>
      <c r="L473" s="25">
        <v>0</v>
      </c>
      <c r="M473" s="20">
        <f>ROUND(ROUND(L473,2)*ROUND(G473,3),2)</f>
        <v>0</v>
      </c>
      <c r="N473" s="23" t="s">
        <v>57</v>
      </c>
      <c r="O473">
        <f>(M473*21)/100</f>
        <v>0</v>
      </c>
      <c r="P473" t="s">
        <v>50</v>
      </c>
    </row>
    <row r="474" spans="1:16" ht="12.75" customHeight="1" x14ac:dyDescent="0.2">
      <c r="A474" s="26" t="s">
        <v>51</v>
      </c>
      <c r="E474" s="27" t="s">
        <v>497</v>
      </c>
    </row>
    <row r="475" spans="1:16" ht="12.75" customHeight="1" x14ac:dyDescent="0.2">
      <c r="A475" s="26" t="s">
        <v>52</v>
      </c>
      <c r="E475" s="28" t="s">
        <v>46</v>
      </c>
    </row>
    <row r="476" spans="1:16" ht="12.75" customHeight="1" x14ac:dyDescent="0.2">
      <c r="E476" s="27" t="s">
        <v>46</v>
      </c>
    </row>
    <row r="477" spans="1:16" ht="12.75" customHeight="1" x14ac:dyDescent="0.2">
      <c r="A477" t="s">
        <v>43</v>
      </c>
      <c r="B477" s="4" t="s">
        <v>58</v>
      </c>
      <c r="C477" s="4" t="s">
        <v>498</v>
      </c>
      <c r="D477" t="s">
        <v>46</v>
      </c>
      <c r="E477" s="22" t="s">
        <v>499</v>
      </c>
      <c r="F477" s="23" t="s">
        <v>189</v>
      </c>
      <c r="G477" s="24">
        <v>10</v>
      </c>
      <c r="H477" s="23">
        <v>0</v>
      </c>
      <c r="I477" s="23">
        <f>ROUND(G477*H477,6)</f>
        <v>0</v>
      </c>
      <c r="L477" s="25">
        <v>0</v>
      </c>
      <c r="M477" s="20">
        <f>ROUND(ROUND(L477,2)*ROUND(G477,3),2)</f>
        <v>0</v>
      </c>
      <c r="N477" s="23" t="s">
        <v>57</v>
      </c>
      <c r="O477">
        <f>(M477*21)/100</f>
        <v>0</v>
      </c>
      <c r="P477" t="s">
        <v>50</v>
      </c>
    </row>
    <row r="478" spans="1:16" ht="12.75" customHeight="1" x14ac:dyDescent="0.2">
      <c r="A478" s="26" t="s">
        <v>51</v>
      </c>
      <c r="E478" s="27" t="s">
        <v>500</v>
      </c>
    </row>
    <row r="479" spans="1:16" ht="12.75" customHeight="1" x14ac:dyDescent="0.2">
      <c r="A479" s="26" t="s">
        <v>52</v>
      </c>
      <c r="E479" s="28" t="s">
        <v>46</v>
      </c>
    </row>
    <row r="480" spans="1:16" ht="12.75" customHeight="1" x14ac:dyDescent="0.2">
      <c r="E480" s="27" t="s">
        <v>46</v>
      </c>
    </row>
    <row r="481" spans="1:16" ht="12.75" customHeight="1" x14ac:dyDescent="0.2">
      <c r="A481" t="s">
        <v>43</v>
      </c>
      <c r="B481" s="4" t="s">
        <v>526</v>
      </c>
      <c r="C481" s="4" t="s">
        <v>501</v>
      </c>
      <c r="D481" t="s">
        <v>46</v>
      </c>
      <c r="E481" s="22" t="s">
        <v>502</v>
      </c>
      <c r="F481" s="23" t="s">
        <v>189</v>
      </c>
      <c r="G481" s="24">
        <v>24</v>
      </c>
      <c r="H481" s="23">
        <v>0</v>
      </c>
      <c r="I481" s="23">
        <f>ROUND(G481*H481,6)</f>
        <v>0</v>
      </c>
      <c r="L481" s="25">
        <v>0</v>
      </c>
      <c r="M481" s="20">
        <f>ROUND(ROUND(L481,2)*ROUND(G481,3),2)</f>
        <v>0</v>
      </c>
      <c r="N481" s="23" t="s">
        <v>57</v>
      </c>
      <c r="O481">
        <f>(M481*21)/100</f>
        <v>0</v>
      </c>
      <c r="P481" t="s">
        <v>50</v>
      </c>
    </row>
    <row r="482" spans="1:16" ht="12.75" customHeight="1" x14ac:dyDescent="0.2">
      <c r="A482" s="26" t="s">
        <v>51</v>
      </c>
      <c r="E482" s="27" t="s">
        <v>502</v>
      </c>
    </row>
    <row r="483" spans="1:16" ht="12.75" customHeight="1" x14ac:dyDescent="0.2">
      <c r="A483" s="26" t="s">
        <v>52</v>
      </c>
      <c r="E483" s="28" t="s">
        <v>46</v>
      </c>
    </row>
    <row r="484" spans="1:16" ht="12.75" customHeight="1" x14ac:dyDescent="0.2">
      <c r="E484" s="27" t="s">
        <v>46</v>
      </c>
    </row>
    <row r="485" spans="1:16" ht="12.75" customHeight="1" x14ac:dyDescent="0.2">
      <c r="A485" t="s">
        <v>43</v>
      </c>
      <c r="B485" s="4" t="s">
        <v>44</v>
      </c>
      <c r="C485" s="4" t="s">
        <v>505</v>
      </c>
      <c r="D485" t="s">
        <v>46</v>
      </c>
      <c r="E485" s="22" t="s">
        <v>500</v>
      </c>
      <c r="F485" s="23" t="s">
        <v>189</v>
      </c>
      <c r="G485" s="24">
        <v>12</v>
      </c>
      <c r="H485" s="23">
        <v>0</v>
      </c>
      <c r="I485" s="23">
        <f>ROUND(G485*H485,6)</f>
        <v>0</v>
      </c>
      <c r="L485" s="25">
        <v>0</v>
      </c>
      <c r="M485" s="20">
        <f>ROUND(ROUND(L485,2)*ROUND(G485,3),2)</f>
        <v>0</v>
      </c>
      <c r="N485" s="23" t="s">
        <v>57</v>
      </c>
      <c r="O485">
        <f>(M485*21)/100</f>
        <v>0</v>
      </c>
      <c r="P485" t="s">
        <v>50</v>
      </c>
    </row>
    <row r="486" spans="1:16" ht="12.75" customHeight="1" x14ac:dyDescent="0.2">
      <c r="A486" s="26" t="s">
        <v>51</v>
      </c>
      <c r="E486" s="27" t="s">
        <v>506</v>
      </c>
    </row>
    <row r="487" spans="1:16" ht="12.75" customHeight="1" x14ac:dyDescent="0.2">
      <c r="A487" s="26" t="s">
        <v>52</v>
      </c>
      <c r="E487" s="28" t="s">
        <v>46</v>
      </c>
    </row>
    <row r="488" spans="1:16" ht="12.75" customHeight="1" x14ac:dyDescent="0.2">
      <c r="E488" s="27" t="s">
        <v>46</v>
      </c>
    </row>
    <row r="489" spans="1:16" ht="12.75" customHeight="1" x14ac:dyDescent="0.2">
      <c r="A489" t="s">
        <v>43</v>
      </c>
      <c r="B489" s="4" t="s">
        <v>207</v>
      </c>
      <c r="C489" s="4" t="s">
        <v>507</v>
      </c>
      <c r="D489" t="s">
        <v>46</v>
      </c>
      <c r="E489" s="22" t="s">
        <v>506</v>
      </c>
      <c r="F489" s="23" t="s">
        <v>189</v>
      </c>
      <c r="G489" s="24">
        <v>30</v>
      </c>
      <c r="H489" s="23">
        <v>0</v>
      </c>
      <c r="I489" s="23">
        <f>ROUND(G489*H489,6)</f>
        <v>0</v>
      </c>
      <c r="L489" s="25">
        <v>0</v>
      </c>
      <c r="M489" s="20">
        <f>ROUND(ROUND(L489,2)*ROUND(G489,3),2)</f>
        <v>0</v>
      </c>
      <c r="N489" s="23" t="s">
        <v>57</v>
      </c>
      <c r="O489">
        <f>(M489*21)/100</f>
        <v>0</v>
      </c>
      <c r="P489" t="s">
        <v>50</v>
      </c>
    </row>
    <row r="490" spans="1:16" ht="12.75" customHeight="1" x14ac:dyDescent="0.2">
      <c r="A490" s="26" t="s">
        <v>51</v>
      </c>
      <c r="E490" s="27" t="s">
        <v>506</v>
      </c>
    </row>
    <row r="491" spans="1:16" ht="12.75" customHeight="1" x14ac:dyDescent="0.2">
      <c r="A491" s="26" t="s">
        <v>52</v>
      </c>
      <c r="E491" s="28" t="s">
        <v>46</v>
      </c>
    </row>
    <row r="492" spans="1:16" ht="12.75" customHeight="1" x14ac:dyDescent="0.2">
      <c r="E492" s="27" t="s">
        <v>46</v>
      </c>
    </row>
    <row r="493" spans="1:16" ht="12.75" customHeight="1" x14ac:dyDescent="0.2">
      <c r="A493" t="s">
        <v>43</v>
      </c>
      <c r="B493" s="4" t="s">
        <v>116</v>
      </c>
      <c r="C493" s="4" t="s">
        <v>664</v>
      </c>
      <c r="D493" t="s">
        <v>46</v>
      </c>
      <c r="E493" s="22" t="s">
        <v>665</v>
      </c>
      <c r="F493" s="23" t="s">
        <v>189</v>
      </c>
      <c r="G493" s="24">
        <v>1</v>
      </c>
      <c r="H493" s="23">
        <v>0</v>
      </c>
      <c r="I493" s="23">
        <f>ROUND(G493*H493,6)</f>
        <v>0</v>
      </c>
      <c r="L493" s="25">
        <v>0</v>
      </c>
      <c r="M493" s="20">
        <f>ROUND(ROUND(L493,2)*ROUND(G493,3),2)</f>
        <v>0</v>
      </c>
      <c r="N493" s="23" t="s">
        <v>57</v>
      </c>
      <c r="O493">
        <f>(M493*21)/100</f>
        <v>0</v>
      </c>
      <c r="P493" t="s">
        <v>50</v>
      </c>
    </row>
    <row r="494" spans="1:16" ht="12.75" customHeight="1" x14ac:dyDescent="0.2">
      <c r="A494" s="26" t="s">
        <v>51</v>
      </c>
      <c r="E494" s="27" t="s">
        <v>510</v>
      </c>
    </row>
    <row r="495" spans="1:16" ht="12.75" customHeight="1" x14ac:dyDescent="0.2">
      <c r="A495" s="26" t="s">
        <v>52</v>
      </c>
      <c r="E495" s="28" t="s">
        <v>46</v>
      </c>
    </row>
    <row r="496" spans="1:16" ht="12.75" customHeight="1" x14ac:dyDescent="0.2">
      <c r="E496" s="27" t="s">
        <v>46</v>
      </c>
    </row>
    <row r="497" spans="1:16" ht="12.75" customHeight="1" x14ac:dyDescent="0.2">
      <c r="A497" t="s">
        <v>43</v>
      </c>
      <c r="B497" s="4" t="s">
        <v>480</v>
      </c>
      <c r="C497" s="4" t="s">
        <v>508</v>
      </c>
      <c r="D497" t="s">
        <v>46</v>
      </c>
      <c r="E497" s="22" t="s">
        <v>509</v>
      </c>
      <c r="F497" s="23" t="s">
        <v>189</v>
      </c>
      <c r="G497" s="24">
        <v>1</v>
      </c>
      <c r="H497" s="23">
        <v>0</v>
      </c>
      <c r="I497" s="23">
        <f>ROUND(G497*H497,6)</f>
        <v>0</v>
      </c>
      <c r="L497" s="25">
        <v>0</v>
      </c>
      <c r="M497" s="20">
        <f>ROUND(ROUND(L497,2)*ROUND(G497,3),2)</f>
        <v>0</v>
      </c>
      <c r="N497" s="23" t="s">
        <v>57</v>
      </c>
      <c r="O497">
        <f>(M497*21)/100</f>
        <v>0</v>
      </c>
      <c r="P497" t="s">
        <v>50</v>
      </c>
    </row>
    <row r="498" spans="1:16" ht="12.75" customHeight="1" x14ac:dyDescent="0.2">
      <c r="A498" s="26" t="s">
        <v>51</v>
      </c>
      <c r="E498" s="27" t="s">
        <v>509</v>
      </c>
    </row>
    <row r="499" spans="1:16" ht="12.75" customHeight="1" x14ac:dyDescent="0.2">
      <c r="A499" s="26" t="s">
        <v>52</v>
      </c>
      <c r="E499" s="28" t="s">
        <v>46</v>
      </c>
    </row>
    <row r="500" spans="1:16" ht="12.75" customHeight="1" x14ac:dyDescent="0.2">
      <c r="E500" s="27" t="s">
        <v>46</v>
      </c>
    </row>
    <row r="501" spans="1:16" ht="12.75" customHeight="1" x14ac:dyDescent="0.2">
      <c r="A501" t="s">
        <v>43</v>
      </c>
      <c r="B501" s="4" t="s">
        <v>62</v>
      </c>
      <c r="C501" s="4" t="s">
        <v>511</v>
      </c>
      <c r="D501" t="s">
        <v>46</v>
      </c>
      <c r="E501" s="22" t="s">
        <v>512</v>
      </c>
      <c r="F501" s="23" t="s">
        <v>189</v>
      </c>
      <c r="G501" s="24">
        <v>2</v>
      </c>
      <c r="H501" s="23">
        <v>0</v>
      </c>
      <c r="I501" s="23">
        <f>ROUND(G501*H501,6)</f>
        <v>0</v>
      </c>
      <c r="L501" s="25">
        <v>0</v>
      </c>
      <c r="M501" s="20">
        <f>ROUND(ROUND(L501,2)*ROUND(G501,3),2)</f>
        <v>0</v>
      </c>
      <c r="N501" s="23" t="s">
        <v>57</v>
      </c>
      <c r="O501">
        <f>(M501*21)/100</f>
        <v>0</v>
      </c>
      <c r="P501" t="s">
        <v>50</v>
      </c>
    </row>
    <row r="502" spans="1:16" ht="12.75" customHeight="1" x14ac:dyDescent="0.2">
      <c r="A502" s="26" t="s">
        <v>51</v>
      </c>
      <c r="E502" s="27" t="s">
        <v>510</v>
      </c>
    </row>
    <row r="503" spans="1:16" ht="12.75" customHeight="1" x14ac:dyDescent="0.2">
      <c r="A503" s="26" t="s">
        <v>52</v>
      </c>
      <c r="E503" s="28" t="s">
        <v>46</v>
      </c>
    </row>
    <row r="504" spans="1:16" ht="12.75" customHeight="1" x14ac:dyDescent="0.2">
      <c r="E504" s="27" t="s">
        <v>46</v>
      </c>
    </row>
    <row r="505" spans="1:16" ht="12.75" customHeight="1" x14ac:dyDescent="0.2">
      <c r="A505" t="s">
        <v>43</v>
      </c>
      <c r="B505" s="4" t="s">
        <v>96</v>
      </c>
      <c r="C505" s="4" t="s">
        <v>666</v>
      </c>
      <c r="D505" t="s">
        <v>46</v>
      </c>
      <c r="E505" s="22" t="s">
        <v>667</v>
      </c>
      <c r="F505" s="23" t="s">
        <v>189</v>
      </c>
      <c r="G505" s="24">
        <v>4</v>
      </c>
      <c r="H505" s="23">
        <v>0</v>
      </c>
      <c r="I505" s="23">
        <f>ROUND(G505*H505,6)</f>
        <v>0</v>
      </c>
      <c r="L505" s="25">
        <v>0</v>
      </c>
      <c r="M505" s="20">
        <f>ROUND(ROUND(L505,2)*ROUND(G505,3),2)</f>
        <v>0</v>
      </c>
      <c r="N505" s="23" t="s">
        <v>57</v>
      </c>
      <c r="O505">
        <f>(M505*21)/100</f>
        <v>0</v>
      </c>
      <c r="P505" t="s">
        <v>50</v>
      </c>
    </row>
    <row r="506" spans="1:16" ht="12.75" customHeight="1" x14ac:dyDescent="0.2">
      <c r="A506" s="26" t="s">
        <v>51</v>
      </c>
      <c r="E506" s="27" t="s">
        <v>667</v>
      </c>
    </row>
    <row r="507" spans="1:16" ht="12.75" customHeight="1" x14ac:dyDescent="0.2">
      <c r="A507" s="26" t="s">
        <v>52</v>
      </c>
      <c r="E507" s="28" t="s">
        <v>46</v>
      </c>
    </row>
    <row r="508" spans="1:16" ht="12.75" customHeight="1" x14ac:dyDescent="0.2">
      <c r="E508" s="27" t="s">
        <v>46</v>
      </c>
    </row>
    <row r="509" spans="1:16" ht="12.75" customHeight="1" x14ac:dyDescent="0.2">
      <c r="A509" t="s">
        <v>43</v>
      </c>
      <c r="B509" s="4" t="s">
        <v>107</v>
      </c>
      <c r="C509" s="4" t="s">
        <v>668</v>
      </c>
      <c r="D509" t="s">
        <v>46</v>
      </c>
      <c r="E509" s="22" t="s">
        <v>669</v>
      </c>
      <c r="F509" s="23" t="s">
        <v>189</v>
      </c>
      <c r="G509" s="24">
        <v>1</v>
      </c>
      <c r="H509" s="23">
        <v>0</v>
      </c>
      <c r="I509" s="23">
        <f>ROUND(G509*H509,6)</f>
        <v>0</v>
      </c>
      <c r="L509" s="25">
        <v>0</v>
      </c>
      <c r="M509" s="20">
        <f>ROUND(ROUND(L509,2)*ROUND(G509,3),2)</f>
        <v>0</v>
      </c>
      <c r="N509" s="23" t="s">
        <v>57</v>
      </c>
      <c r="O509">
        <f>(M509*21)/100</f>
        <v>0</v>
      </c>
      <c r="P509" t="s">
        <v>50</v>
      </c>
    </row>
    <row r="510" spans="1:16" ht="12.75" customHeight="1" x14ac:dyDescent="0.2">
      <c r="A510" s="26" t="s">
        <v>51</v>
      </c>
      <c r="E510" s="27" t="s">
        <v>669</v>
      </c>
    </row>
    <row r="511" spans="1:16" ht="12.75" customHeight="1" x14ac:dyDescent="0.2">
      <c r="A511" s="26" t="s">
        <v>52</v>
      </c>
      <c r="E511" s="28" t="s">
        <v>46</v>
      </c>
    </row>
    <row r="512" spans="1:16" ht="12.75" customHeight="1" x14ac:dyDescent="0.2">
      <c r="E512" s="27" t="s">
        <v>46</v>
      </c>
    </row>
    <row r="513" spans="1:16" ht="12.75" customHeight="1" x14ac:dyDescent="0.2">
      <c r="A513" t="s">
        <v>43</v>
      </c>
      <c r="B513" s="4" t="s">
        <v>220</v>
      </c>
      <c r="C513" s="4" t="s">
        <v>515</v>
      </c>
      <c r="D513" t="s">
        <v>46</v>
      </c>
      <c r="E513" s="22" t="s">
        <v>516</v>
      </c>
      <c r="F513" s="23" t="s">
        <v>189</v>
      </c>
      <c r="G513" s="24">
        <v>3</v>
      </c>
      <c r="H513" s="23">
        <v>0</v>
      </c>
      <c r="I513" s="23">
        <f>ROUND(G513*H513,6)</f>
        <v>0</v>
      </c>
      <c r="L513" s="25">
        <v>0</v>
      </c>
      <c r="M513" s="20">
        <f>ROUND(ROUND(L513,2)*ROUND(G513,3),2)</f>
        <v>0</v>
      </c>
      <c r="N513" s="23" t="s">
        <v>57</v>
      </c>
      <c r="O513">
        <f>(M513*21)/100</f>
        <v>0</v>
      </c>
      <c r="P513" t="s">
        <v>50</v>
      </c>
    </row>
    <row r="514" spans="1:16" ht="12.75" customHeight="1" x14ac:dyDescent="0.2">
      <c r="A514" s="26" t="s">
        <v>51</v>
      </c>
      <c r="E514" s="27" t="s">
        <v>516</v>
      </c>
    </row>
    <row r="515" spans="1:16" ht="12.75" customHeight="1" x14ac:dyDescent="0.2">
      <c r="A515" s="26" t="s">
        <v>52</v>
      </c>
      <c r="E515" s="28" t="s">
        <v>46</v>
      </c>
    </row>
    <row r="516" spans="1:16" ht="12.75" customHeight="1" x14ac:dyDescent="0.2">
      <c r="E516" s="27" t="s">
        <v>46</v>
      </c>
    </row>
    <row r="517" spans="1:16" ht="12.75" customHeight="1" x14ac:dyDescent="0.2">
      <c r="A517" t="s">
        <v>43</v>
      </c>
      <c r="B517" s="4" t="s">
        <v>196</v>
      </c>
      <c r="C517" s="4" t="s">
        <v>521</v>
      </c>
      <c r="D517" t="s">
        <v>46</v>
      </c>
      <c r="E517" s="22" t="s">
        <v>522</v>
      </c>
      <c r="F517" s="23" t="s">
        <v>189</v>
      </c>
      <c r="G517" s="24">
        <v>30</v>
      </c>
      <c r="H517" s="23">
        <v>0</v>
      </c>
      <c r="I517" s="23">
        <f>ROUND(G517*H517,6)</f>
        <v>0</v>
      </c>
      <c r="L517" s="25">
        <v>0</v>
      </c>
      <c r="M517" s="20">
        <f>ROUND(ROUND(L517,2)*ROUND(G517,3),2)</f>
        <v>0</v>
      </c>
      <c r="N517" s="23" t="s">
        <v>57</v>
      </c>
      <c r="O517">
        <f>(M517*21)/100</f>
        <v>0</v>
      </c>
      <c r="P517" t="s">
        <v>50</v>
      </c>
    </row>
    <row r="518" spans="1:16" ht="12.75" customHeight="1" x14ac:dyDescent="0.2">
      <c r="A518" s="26" t="s">
        <v>51</v>
      </c>
      <c r="E518" s="27" t="s">
        <v>522</v>
      </c>
    </row>
    <row r="519" spans="1:16" ht="12.75" customHeight="1" x14ac:dyDescent="0.2">
      <c r="A519" s="26" t="s">
        <v>52</v>
      </c>
      <c r="E519" s="28" t="s">
        <v>46</v>
      </c>
    </row>
    <row r="520" spans="1:16" ht="12.75" customHeight="1" x14ac:dyDescent="0.2">
      <c r="E520" s="27" t="s">
        <v>46</v>
      </c>
    </row>
    <row r="521" spans="1:16" ht="12.75" customHeight="1" x14ac:dyDescent="0.2">
      <c r="A521" t="s">
        <v>43</v>
      </c>
      <c r="B521" s="4" t="s">
        <v>99</v>
      </c>
      <c r="C521" s="4" t="s">
        <v>523</v>
      </c>
      <c r="D521" t="s">
        <v>46</v>
      </c>
      <c r="E521" s="22" t="s">
        <v>524</v>
      </c>
      <c r="F521" s="23" t="s">
        <v>189</v>
      </c>
      <c r="G521" s="24">
        <v>5</v>
      </c>
      <c r="H521" s="23">
        <v>0</v>
      </c>
      <c r="I521" s="23">
        <f>ROUND(G521*H521,6)</f>
        <v>0</v>
      </c>
      <c r="L521" s="25">
        <v>0</v>
      </c>
      <c r="M521" s="20">
        <f>ROUND(ROUND(L521,2)*ROUND(G521,3),2)</f>
        <v>0</v>
      </c>
      <c r="N521" s="23" t="s">
        <v>57</v>
      </c>
      <c r="O521">
        <f>(M521*21)/100</f>
        <v>0</v>
      </c>
      <c r="P521" t="s">
        <v>50</v>
      </c>
    </row>
    <row r="522" spans="1:16" ht="12.75" customHeight="1" x14ac:dyDescent="0.2">
      <c r="A522" s="26" t="s">
        <v>51</v>
      </c>
      <c r="E522" s="27" t="s">
        <v>525</v>
      </c>
    </row>
    <row r="523" spans="1:16" ht="12.75" customHeight="1" x14ac:dyDescent="0.2">
      <c r="A523" s="26" t="s">
        <v>52</v>
      </c>
      <c r="E523" s="28" t="s">
        <v>46</v>
      </c>
    </row>
    <row r="524" spans="1:16" ht="12.75" customHeight="1" x14ac:dyDescent="0.2">
      <c r="E524" s="27" t="s">
        <v>46</v>
      </c>
    </row>
    <row r="525" spans="1:16" ht="12.75" customHeight="1" x14ac:dyDescent="0.2">
      <c r="A525" t="s">
        <v>43</v>
      </c>
      <c r="B525" s="4" t="s">
        <v>123</v>
      </c>
      <c r="C525" s="4" t="s">
        <v>670</v>
      </c>
      <c r="D525" t="s">
        <v>46</v>
      </c>
      <c r="E525" s="22" t="s">
        <v>525</v>
      </c>
      <c r="F525" s="23" t="s">
        <v>189</v>
      </c>
      <c r="G525" s="24">
        <v>2</v>
      </c>
      <c r="H525" s="23">
        <v>0</v>
      </c>
      <c r="I525" s="23">
        <f>ROUND(G525*H525,6)</f>
        <v>0</v>
      </c>
      <c r="L525" s="25">
        <v>0</v>
      </c>
      <c r="M525" s="20">
        <f>ROUND(ROUND(L525,2)*ROUND(G525,3),2)</f>
        <v>0</v>
      </c>
      <c r="N525" s="23" t="s">
        <v>57</v>
      </c>
      <c r="O525">
        <f>(M525*21)/100</f>
        <v>0</v>
      </c>
      <c r="P525" t="s">
        <v>50</v>
      </c>
    </row>
    <row r="526" spans="1:16" ht="12.75" customHeight="1" x14ac:dyDescent="0.2">
      <c r="A526" s="26" t="s">
        <v>51</v>
      </c>
      <c r="E526" s="27" t="s">
        <v>525</v>
      </c>
    </row>
    <row r="527" spans="1:16" ht="12.75" customHeight="1" x14ac:dyDescent="0.2">
      <c r="A527" s="26" t="s">
        <v>52</v>
      </c>
      <c r="E527" s="28" t="s">
        <v>46</v>
      </c>
    </row>
    <row r="528" spans="1:16" ht="12.75" customHeight="1" x14ac:dyDescent="0.2">
      <c r="E528" s="27" t="s">
        <v>46</v>
      </c>
    </row>
    <row r="529" spans="1:16" ht="12.75" customHeight="1" x14ac:dyDescent="0.2">
      <c r="A529" t="s">
        <v>43</v>
      </c>
      <c r="B529" s="4" t="s">
        <v>320</v>
      </c>
      <c r="C529" s="4" t="s">
        <v>527</v>
      </c>
      <c r="D529" t="s">
        <v>46</v>
      </c>
      <c r="E529" s="22" t="s">
        <v>528</v>
      </c>
      <c r="F529" s="23" t="s">
        <v>189</v>
      </c>
      <c r="G529" s="24">
        <v>19</v>
      </c>
      <c r="H529" s="23">
        <v>0</v>
      </c>
      <c r="I529" s="23">
        <f>ROUND(G529*H529,6)</f>
        <v>0</v>
      </c>
      <c r="L529" s="25">
        <v>0</v>
      </c>
      <c r="M529" s="20">
        <f>ROUND(ROUND(L529,2)*ROUND(G529,3),2)</f>
        <v>0</v>
      </c>
      <c r="N529" s="23" t="s">
        <v>57</v>
      </c>
      <c r="O529">
        <f>(M529*21)/100</f>
        <v>0</v>
      </c>
      <c r="P529" t="s">
        <v>50</v>
      </c>
    </row>
    <row r="530" spans="1:16" ht="12.75" customHeight="1" x14ac:dyDescent="0.2">
      <c r="A530" s="26" t="s">
        <v>51</v>
      </c>
      <c r="E530" s="27" t="s">
        <v>528</v>
      </c>
    </row>
    <row r="531" spans="1:16" ht="12.75" customHeight="1" x14ac:dyDescent="0.2">
      <c r="A531" s="26" t="s">
        <v>52</v>
      </c>
      <c r="E531" s="28" t="s">
        <v>46</v>
      </c>
    </row>
    <row r="532" spans="1:16" ht="12.75" customHeight="1" x14ac:dyDescent="0.2">
      <c r="E532" s="27" t="s">
        <v>46</v>
      </c>
    </row>
    <row r="533" spans="1:16" ht="12.75" customHeight="1" x14ac:dyDescent="0.2">
      <c r="A533" t="s">
        <v>43</v>
      </c>
      <c r="B533" s="4" t="s">
        <v>103</v>
      </c>
      <c r="C533" s="4" t="s">
        <v>671</v>
      </c>
      <c r="D533" t="s">
        <v>46</v>
      </c>
      <c r="E533" s="22" t="s">
        <v>672</v>
      </c>
      <c r="F533" s="23" t="s">
        <v>189</v>
      </c>
      <c r="G533" s="24">
        <v>5</v>
      </c>
      <c r="H533" s="23">
        <v>0</v>
      </c>
      <c r="I533" s="23">
        <f>ROUND(G533*H533,6)</f>
        <v>0</v>
      </c>
      <c r="L533" s="25">
        <v>0</v>
      </c>
      <c r="M533" s="20">
        <f>ROUND(ROUND(L533,2)*ROUND(G533,3),2)</f>
        <v>0</v>
      </c>
      <c r="N533" s="23" t="s">
        <v>57</v>
      </c>
      <c r="O533">
        <f>(M533*21)/100</f>
        <v>0</v>
      </c>
      <c r="P533" t="s">
        <v>50</v>
      </c>
    </row>
    <row r="534" spans="1:16" ht="12.75" customHeight="1" x14ac:dyDescent="0.2">
      <c r="A534" s="26" t="s">
        <v>51</v>
      </c>
      <c r="E534" s="27" t="s">
        <v>672</v>
      </c>
    </row>
    <row r="535" spans="1:16" ht="12.75" customHeight="1" x14ac:dyDescent="0.2">
      <c r="A535" s="26" t="s">
        <v>52</v>
      </c>
      <c r="E535" s="28" t="s">
        <v>46</v>
      </c>
    </row>
    <row r="536" spans="1:16" ht="12.75" customHeight="1" x14ac:dyDescent="0.2">
      <c r="E536" s="27" t="s">
        <v>46</v>
      </c>
    </row>
    <row r="537" spans="1:16" ht="12.75" customHeight="1" x14ac:dyDescent="0.2">
      <c r="A537" t="s">
        <v>43</v>
      </c>
      <c r="B537" s="4" t="s">
        <v>490</v>
      </c>
      <c r="C537" s="4" t="s">
        <v>530</v>
      </c>
      <c r="D537" t="s">
        <v>46</v>
      </c>
      <c r="E537" s="22" t="s">
        <v>531</v>
      </c>
      <c r="F537" s="23" t="s">
        <v>78</v>
      </c>
      <c r="G537" s="24">
        <v>410</v>
      </c>
      <c r="H537" s="23">
        <v>0</v>
      </c>
      <c r="I537" s="23">
        <f>ROUND(G537*H537,6)</f>
        <v>0</v>
      </c>
      <c r="L537" s="25">
        <v>0</v>
      </c>
      <c r="M537" s="20">
        <f>ROUND(ROUND(L537,2)*ROUND(G537,3),2)</f>
        <v>0</v>
      </c>
      <c r="N537" s="23" t="s">
        <v>57</v>
      </c>
      <c r="O537">
        <f>(M537*21)/100</f>
        <v>0</v>
      </c>
      <c r="P537" t="s">
        <v>50</v>
      </c>
    </row>
    <row r="538" spans="1:16" ht="12.75" customHeight="1" x14ac:dyDescent="0.2">
      <c r="A538" s="26" t="s">
        <v>51</v>
      </c>
      <c r="E538" s="27" t="s">
        <v>531</v>
      </c>
    </row>
    <row r="539" spans="1:16" ht="12.75" customHeight="1" x14ac:dyDescent="0.2">
      <c r="A539" s="26" t="s">
        <v>52</v>
      </c>
      <c r="E539" s="28" t="s">
        <v>46</v>
      </c>
    </row>
    <row r="540" spans="1:16" ht="12.75" customHeight="1" x14ac:dyDescent="0.2">
      <c r="E540" s="27" t="s">
        <v>46</v>
      </c>
    </row>
    <row r="541" spans="1:16" ht="12.75" customHeight="1" x14ac:dyDescent="0.2">
      <c r="A541" t="s">
        <v>43</v>
      </c>
      <c r="B541" s="4" t="s">
        <v>110</v>
      </c>
      <c r="C541" s="4" t="s">
        <v>532</v>
      </c>
      <c r="D541" t="s">
        <v>46</v>
      </c>
      <c r="E541" s="22" t="s">
        <v>533</v>
      </c>
      <c r="F541" s="23" t="s">
        <v>78</v>
      </c>
      <c r="G541" s="24">
        <v>6</v>
      </c>
      <c r="H541" s="23">
        <v>0</v>
      </c>
      <c r="I541" s="23">
        <f>ROUND(G541*H541,6)</f>
        <v>0</v>
      </c>
      <c r="L541" s="25">
        <v>0</v>
      </c>
      <c r="M541" s="20">
        <f>ROUND(ROUND(L541,2)*ROUND(G541,3),2)</f>
        <v>0</v>
      </c>
      <c r="N541" s="23" t="s">
        <v>57</v>
      </c>
      <c r="O541">
        <f>(M541*21)/100</f>
        <v>0</v>
      </c>
      <c r="P541" t="s">
        <v>50</v>
      </c>
    </row>
    <row r="542" spans="1:16" ht="12.75" customHeight="1" x14ac:dyDescent="0.2">
      <c r="A542" s="26" t="s">
        <v>51</v>
      </c>
      <c r="E542" s="27" t="s">
        <v>534</v>
      </c>
    </row>
    <row r="543" spans="1:16" ht="12.75" customHeight="1" x14ac:dyDescent="0.2">
      <c r="A543" s="26" t="s">
        <v>52</v>
      </c>
      <c r="E543" s="28" t="s">
        <v>46</v>
      </c>
    </row>
    <row r="544" spans="1:16" ht="12.75" customHeight="1" x14ac:dyDescent="0.2">
      <c r="E544" s="27" t="s">
        <v>46</v>
      </c>
    </row>
    <row r="545" spans="1:16" ht="12.75" customHeight="1" x14ac:dyDescent="0.2">
      <c r="A545" t="s">
        <v>43</v>
      </c>
      <c r="B545" s="4" t="s">
        <v>133</v>
      </c>
      <c r="C545" s="4" t="s">
        <v>673</v>
      </c>
      <c r="D545" t="s">
        <v>46</v>
      </c>
      <c r="E545" s="22" t="s">
        <v>674</v>
      </c>
      <c r="F545" s="23" t="s">
        <v>78</v>
      </c>
      <c r="G545" s="24">
        <v>50</v>
      </c>
      <c r="H545" s="23">
        <v>0</v>
      </c>
      <c r="I545" s="23">
        <f>ROUND(G545*H545,6)</f>
        <v>0</v>
      </c>
      <c r="L545" s="25">
        <v>0</v>
      </c>
      <c r="M545" s="20">
        <f>ROUND(ROUND(L545,2)*ROUND(G545,3),2)</f>
        <v>0</v>
      </c>
      <c r="N545" s="23" t="s">
        <v>57</v>
      </c>
      <c r="O545">
        <f>(M545*21)/100</f>
        <v>0</v>
      </c>
      <c r="P545" t="s">
        <v>50</v>
      </c>
    </row>
    <row r="546" spans="1:16" ht="12.75" customHeight="1" x14ac:dyDescent="0.2">
      <c r="A546" s="26" t="s">
        <v>51</v>
      </c>
      <c r="E546" s="27" t="s">
        <v>534</v>
      </c>
    </row>
    <row r="547" spans="1:16" ht="12.75" customHeight="1" x14ac:dyDescent="0.2">
      <c r="A547" s="26" t="s">
        <v>52</v>
      </c>
      <c r="E547" s="28" t="s">
        <v>46</v>
      </c>
    </row>
    <row r="548" spans="1:16" ht="12.75" customHeight="1" x14ac:dyDescent="0.2">
      <c r="E548" s="27" t="s">
        <v>46</v>
      </c>
    </row>
    <row r="549" spans="1:16" ht="12.75" customHeight="1" x14ac:dyDescent="0.2">
      <c r="A549" t="s">
        <v>43</v>
      </c>
      <c r="B549" s="4" t="s">
        <v>113</v>
      </c>
      <c r="C549" s="4" t="s">
        <v>535</v>
      </c>
      <c r="D549" t="s">
        <v>46</v>
      </c>
      <c r="E549" s="22" t="s">
        <v>536</v>
      </c>
      <c r="F549" s="23" t="s">
        <v>189</v>
      </c>
      <c r="G549" s="24">
        <v>7</v>
      </c>
      <c r="H549" s="23">
        <v>0</v>
      </c>
      <c r="I549" s="23">
        <f>ROUND(G549*H549,6)</f>
        <v>0</v>
      </c>
      <c r="L549" s="25">
        <v>0</v>
      </c>
      <c r="M549" s="20">
        <f>ROUND(ROUND(L549,2)*ROUND(G549,3),2)</f>
        <v>0</v>
      </c>
      <c r="N549" s="23" t="s">
        <v>57</v>
      </c>
      <c r="O549">
        <f>(M549*21)/100</f>
        <v>0</v>
      </c>
      <c r="P549" t="s">
        <v>50</v>
      </c>
    </row>
    <row r="550" spans="1:16" ht="12.75" customHeight="1" x14ac:dyDescent="0.2">
      <c r="A550" s="26" t="s">
        <v>51</v>
      </c>
      <c r="E550" s="27" t="s">
        <v>537</v>
      </c>
    </row>
    <row r="551" spans="1:16" ht="12.75" customHeight="1" x14ac:dyDescent="0.2">
      <c r="A551" s="26" t="s">
        <v>52</v>
      </c>
      <c r="E551" s="28" t="s">
        <v>46</v>
      </c>
    </row>
    <row r="552" spans="1:16" ht="12.75" customHeight="1" x14ac:dyDescent="0.2">
      <c r="E552" s="27" t="s">
        <v>46</v>
      </c>
    </row>
    <row r="553" spans="1:16" ht="12.75" customHeight="1" x14ac:dyDescent="0.2">
      <c r="A553" t="s">
        <v>43</v>
      </c>
      <c r="B553" s="4" t="s">
        <v>493</v>
      </c>
      <c r="C553" s="4" t="s">
        <v>538</v>
      </c>
      <c r="D553" t="s">
        <v>46</v>
      </c>
      <c r="E553" s="22" t="s">
        <v>537</v>
      </c>
      <c r="F553" s="23" t="s">
        <v>78</v>
      </c>
      <c r="G553" s="24">
        <v>1100</v>
      </c>
      <c r="H553" s="23">
        <v>0</v>
      </c>
      <c r="I553" s="23">
        <f>ROUND(G553*H553,6)</f>
        <v>0</v>
      </c>
      <c r="L553" s="25">
        <v>0</v>
      </c>
      <c r="M553" s="20">
        <f>ROUND(ROUND(L553,2)*ROUND(G553,3),2)</f>
        <v>0</v>
      </c>
      <c r="N553" s="23" t="s">
        <v>57</v>
      </c>
      <c r="O553">
        <f>(M553*21)/100</f>
        <v>0</v>
      </c>
      <c r="P553" t="s">
        <v>50</v>
      </c>
    </row>
    <row r="554" spans="1:16" ht="12.75" customHeight="1" x14ac:dyDescent="0.2">
      <c r="A554" s="26" t="s">
        <v>51</v>
      </c>
      <c r="E554" s="27" t="s">
        <v>537</v>
      </c>
    </row>
    <row r="555" spans="1:16" ht="12.75" customHeight="1" x14ac:dyDescent="0.2">
      <c r="A555" s="26" t="s">
        <v>52</v>
      </c>
      <c r="E555" s="28" t="s">
        <v>46</v>
      </c>
    </row>
    <row r="556" spans="1:16" ht="12.75" customHeight="1" x14ac:dyDescent="0.2">
      <c r="E556" s="27" t="s">
        <v>46</v>
      </c>
    </row>
    <row r="557" spans="1:16" ht="12.75" customHeight="1" x14ac:dyDescent="0.2">
      <c r="A557" t="s">
        <v>43</v>
      </c>
      <c r="B557" s="4" t="s">
        <v>92</v>
      </c>
      <c r="C557" s="4" t="s">
        <v>539</v>
      </c>
      <c r="D557" t="s">
        <v>46</v>
      </c>
      <c r="E557" s="22" t="s">
        <v>540</v>
      </c>
      <c r="F557" s="23" t="s">
        <v>189</v>
      </c>
      <c r="G557" s="24">
        <v>24</v>
      </c>
      <c r="H557" s="23">
        <v>0</v>
      </c>
      <c r="I557" s="23">
        <f>ROUND(G557*H557,6)</f>
        <v>0</v>
      </c>
      <c r="L557" s="25">
        <v>0</v>
      </c>
      <c r="M557" s="20">
        <f>ROUND(ROUND(L557,2)*ROUND(G557,3),2)</f>
        <v>0</v>
      </c>
      <c r="N557" s="23" t="s">
        <v>57</v>
      </c>
      <c r="O557">
        <f>(M557*21)/100</f>
        <v>0</v>
      </c>
      <c r="P557" t="s">
        <v>50</v>
      </c>
    </row>
    <row r="558" spans="1:16" ht="12.75" customHeight="1" x14ac:dyDescent="0.2">
      <c r="A558" s="26" t="s">
        <v>51</v>
      </c>
      <c r="E558" s="27" t="s">
        <v>537</v>
      </c>
    </row>
    <row r="559" spans="1:16" ht="12.75" customHeight="1" x14ac:dyDescent="0.2">
      <c r="A559" s="26" t="s">
        <v>52</v>
      </c>
      <c r="E559" s="28" t="s">
        <v>46</v>
      </c>
    </row>
    <row r="560" spans="1:16" ht="12.75" customHeight="1" x14ac:dyDescent="0.2">
      <c r="E560" s="27" t="s">
        <v>46</v>
      </c>
    </row>
    <row r="561" spans="1:16" ht="12.75" customHeight="1" x14ac:dyDescent="0.2">
      <c r="A561" t="s">
        <v>40</v>
      </c>
      <c r="C561" s="5" t="s">
        <v>541</v>
      </c>
      <c r="E561" s="21" t="s">
        <v>542</v>
      </c>
      <c r="J561" s="20">
        <f>0</f>
        <v>0</v>
      </c>
      <c r="K561" s="20">
        <f>0</f>
        <v>0</v>
      </c>
      <c r="L561" s="20">
        <f>0+L562+L566</f>
        <v>0</v>
      </c>
      <c r="M561" s="20">
        <f>0+M562+M566</f>
        <v>0</v>
      </c>
    </row>
    <row r="562" spans="1:16" ht="12.75" customHeight="1" x14ac:dyDescent="0.2">
      <c r="A562" t="s">
        <v>43</v>
      </c>
      <c r="B562" s="4" t="s">
        <v>137</v>
      </c>
      <c r="C562" s="4" t="s">
        <v>543</v>
      </c>
      <c r="D562" t="s">
        <v>46</v>
      </c>
      <c r="E562" s="22" t="s">
        <v>544</v>
      </c>
      <c r="F562" s="23" t="s">
        <v>339</v>
      </c>
      <c r="G562" s="24">
        <v>1</v>
      </c>
      <c r="H562" s="23">
        <v>0</v>
      </c>
      <c r="I562" s="23">
        <f>ROUND(G562*H562,6)</f>
        <v>0</v>
      </c>
      <c r="L562" s="25">
        <v>0</v>
      </c>
      <c r="M562" s="20">
        <f>ROUND(ROUND(L562,2)*ROUND(G562,3),2)</f>
        <v>0</v>
      </c>
      <c r="N562" s="23" t="s">
        <v>49</v>
      </c>
      <c r="O562">
        <f>(M562*21)/100</f>
        <v>0</v>
      </c>
      <c r="P562" t="s">
        <v>50</v>
      </c>
    </row>
    <row r="563" spans="1:16" ht="12.75" customHeight="1" x14ac:dyDescent="0.2">
      <c r="A563" s="26" t="s">
        <v>51</v>
      </c>
      <c r="E563" s="27" t="s">
        <v>544</v>
      </c>
    </row>
    <row r="564" spans="1:16" ht="12.75" customHeight="1" x14ac:dyDescent="0.2">
      <c r="A564" s="26" t="s">
        <v>52</v>
      </c>
      <c r="E564" s="28" t="s">
        <v>46</v>
      </c>
    </row>
    <row r="565" spans="1:16" ht="12.75" customHeight="1" x14ac:dyDescent="0.2">
      <c r="E565" s="27" t="s">
        <v>46</v>
      </c>
    </row>
    <row r="566" spans="1:16" ht="12.75" customHeight="1" x14ac:dyDescent="0.2">
      <c r="A566" t="s">
        <v>43</v>
      </c>
      <c r="B566" s="4" t="s">
        <v>154</v>
      </c>
      <c r="C566" s="4" t="s">
        <v>546</v>
      </c>
      <c r="D566" t="s">
        <v>46</v>
      </c>
      <c r="E566" s="22" t="s">
        <v>547</v>
      </c>
      <c r="F566" s="23" t="s">
        <v>339</v>
      </c>
      <c r="G566" s="24">
        <v>1</v>
      </c>
      <c r="H566" s="23">
        <v>0</v>
      </c>
      <c r="I566" s="23">
        <f>ROUND(G566*H566,6)</f>
        <v>0</v>
      </c>
      <c r="L566" s="25">
        <v>0</v>
      </c>
      <c r="M566" s="20">
        <f>ROUND(ROUND(L566,2)*ROUND(G566,3),2)</f>
        <v>0</v>
      </c>
      <c r="N566" s="23" t="s">
        <v>57</v>
      </c>
      <c r="O566">
        <f>(M566*21)/100</f>
        <v>0</v>
      </c>
      <c r="P566" t="s">
        <v>50</v>
      </c>
    </row>
    <row r="567" spans="1:16" ht="12.75" customHeight="1" x14ac:dyDescent="0.2">
      <c r="A567" s="26" t="s">
        <v>51</v>
      </c>
      <c r="E567" s="27" t="s">
        <v>544</v>
      </c>
    </row>
    <row r="568" spans="1:16" ht="12.75" customHeight="1" x14ac:dyDescent="0.2">
      <c r="A568" s="26" t="s">
        <v>52</v>
      </c>
      <c r="E568" s="28" t="s">
        <v>46</v>
      </c>
    </row>
    <row r="569" spans="1:16" ht="12.75" customHeight="1" x14ac:dyDescent="0.2">
      <c r="E569" s="27" t="s">
        <v>46</v>
      </c>
    </row>
    <row r="570" spans="1:16" ht="12.75" customHeight="1" x14ac:dyDescent="0.2">
      <c r="A570" t="s">
        <v>40</v>
      </c>
      <c r="C570" s="5" t="s">
        <v>548</v>
      </c>
      <c r="E570" s="21" t="s">
        <v>338</v>
      </c>
      <c r="J570" s="20">
        <f>0</f>
        <v>0</v>
      </c>
      <c r="K570" s="20">
        <f>0</f>
        <v>0</v>
      </c>
      <c r="L570" s="20">
        <f>0+L571</f>
        <v>0</v>
      </c>
      <c r="M570" s="20">
        <f>0+M571</f>
        <v>0</v>
      </c>
    </row>
    <row r="571" spans="1:16" ht="12.75" customHeight="1" x14ac:dyDescent="0.2">
      <c r="A571" t="s">
        <v>43</v>
      </c>
      <c r="B571" s="4" t="s">
        <v>545</v>
      </c>
      <c r="C571" s="4" t="s">
        <v>337</v>
      </c>
      <c r="D571" t="s">
        <v>46</v>
      </c>
      <c r="E571" s="22" t="s">
        <v>338</v>
      </c>
      <c r="F571" s="23" t="s">
        <v>350</v>
      </c>
      <c r="G571" s="24">
        <v>3.25</v>
      </c>
      <c r="H571" s="23">
        <v>0</v>
      </c>
      <c r="I571" s="23">
        <f>ROUND(G571*H571,6)</f>
        <v>0</v>
      </c>
      <c r="L571" s="25">
        <v>0</v>
      </c>
      <c r="M571" s="20">
        <f>ROUND(ROUND(L571,2)*ROUND(G571,3),2)</f>
        <v>0</v>
      </c>
      <c r="N571" s="23" t="s">
        <v>49</v>
      </c>
      <c r="O571">
        <f>(M571*21)/100</f>
        <v>0</v>
      </c>
      <c r="P571" t="s">
        <v>50</v>
      </c>
    </row>
    <row r="572" spans="1:16" ht="12.75" customHeight="1" x14ac:dyDescent="0.2">
      <c r="A572" s="26" t="s">
        <v>51</v>
      </c>
      <c r="E572" s="27" t="s">
        <v>549</v>
      </c>
    </row>
    <row r="573" spans="1:16" ht="12.75" customHeight="1" x14ac:dyDescent="0.2">
      <c r="A573" s="26" t="s">
        <v>52</v>
      </c>
      <c r="E573" s="28" t="s">
        <v>46</v>
      </c>
    </row>
    <row r="574" spans="1:16" ht="12.75" customHeight="1" x14ac:dyDescent="0.2">
      <c r="E574" s="27" t="s">
        <v>46</v>
      </c>
    </row>
    <row r="575" spans="1:16" ht="12.75" customHeight="1" x14ac:dyDescent="0.2">
      <c r="A575" t="s">
        <v>40</v>
      </c>
      <c r="C575" s="5" t="s">
        <v>550</v>
      </c>
      <c r="E575" s="21" t="s">
        <v>551</v>
      </c>
      <c r="J575" s="20">
        <f>0</f>
        <v>0</v>
      </c>
      <c r="K575" s="20">
        <f>0</f>
        <v>0</v>
      </c>
      <c r="L575" s="20">
        <f>0+L576</f>
        <v>0</v>
      </c>
      <c r="M575" s="20">
        <f>0+M576</f>
        <v>0</v>
      </c>
    </row>
    <row r="576" spans="1:16" ht="12.75" customHeight="1" x14ac:dyDescent="0.2">
      <c r="A576" t="s">
        <v>43</v>
      </c>
      <c r="B576" s="4" t="s">
        <v>127</v>
      </c>
      <c r="C576" s="4" t="s">
        <v>552</v>
      </c>
      <c r="D576" t="s">
        <v>46</v>
      </c>
      <c r="E576" s="22" t="s">
        <v>553</v>
      </c>
      <c r="F576" s="23" t="s">
        <v>343</v>
      </c>
      <c r="G576" s="24">
        <v>10</v>
      </c>
      <c r="H576" s="23">
        <v>0</v>
      </c>
      <c r="I576" s="23">
        <f>ROUND(G576*H576,6)</f>
        <v>0</v>
      </c>
      <c r="L576" s="25">
        <v>0</v>
      </c>
      <c r="M576" s="20">
        <f>ROUND(ROUND(L576,2)*ROUND(G576,3),2)</f>
        <v>0</v>
      </c>
      <c r="N576" s="23" t="s">
        <v>57</v>
      </c>
      <c r="O576">
        <f>(M576*21)/100</f>
        <v>0</v>
      </c>
      <c r="P576" t="s">
        <v>50</v>
      </c>
    </row>
    <row r="577" spans="1:16" ht="12.75" customHeight="1" x14ac:dyDescent="0.2">
      <c r="A577" s="26" t="s">
        <v>51</v>
      </c>
      <c r="E577" s="27" t="s">
        <v>554</v>
      </c>
    </row>
    <row r="578" spans="1:16" ht="12.75" customHeight="1" x14ac:dyDescent="0.2">
      <c r="A578" s="26" t="s">
        <v>52</v>
      </c>
      <c r="E578" s="28" t="s">
        <v>46</v>
      </c>
    </row>
    <row r="579" spans="1:16" ht="12.75" customHeight="1" x14ac:dyDescent="0.2">
      <c r="E579" s="27" t="s">
        <v>46</v>
      </c>
    </row>
    <row r="580" spans="1:16" ht="12.75" customHeight="1" x14ac:dyDescent="0.2">
      <c r="A580" t="s">
        <v>40</v>
      </c>
      <c r="C580" s="5" t="s">
        <v>555</v>
      </c>
      <c r="E580" s="21" t="s">
        <v>556</v>
      </c>
      <c r="J580" s="20">
        <f>0</f>
        <v>0</v>
      </c>
      <c r="K580" s="20">
        <f>0</f>
        <v>0</v>
      </c>
      <c r="L580" s="20">
        <f>0+L581+L585</f>
        <v>0</v>
      </c>
      <c r="M580" s="20">
        <f>0+M581+M585</f>
        <v>0</v>
      </c>
    </row>
    <row r="581" spans="1:16" ht="12.75" customHeight="1" x14ac:dyDescent="0.2">
      <c r="A581" t="s">
        <v>43</v>
      </c>
      <c r="B581" s="4" t="s">
        <v>145</v>
      </c>
      <c r="C581" s="4" t="s">
        <v>558</v>
      </c>
      <c r="D581" t="s">
        <v>46</v>
      </c>
      <c r="E581" s="22" t="s">
        <v>559</v>
      </c>
      <c r="F581" s="23" t="s">
        <v>350</v>
      </c>
      <c r="G581" s="24">
        <v>0.8</v>
      </c>
      <c r="H581" s="23">
        <v>0</v>
      </c>
      <c r="I581" s="23">
        <f>ROUND(G581*H581,6)</f>
        <v>0</v>
      </c>
      <c r="L581" s="25">
        <v>0</v>
      </c>
      <c r="M581" s="20">
        <f>ROUND(ROUND(L581,2)*ROUND(G581,3),2)</f>
        <v>0</v>
      </c>
      <c r="N581" s="23" t="s">
        <v>49</v>
      </c>
      <c r="O581">
        <f>(M581*21)/100</f>
        <v>0</v>
      </c>
      <c r="P581" t="s">
        <v>50</v>
      </c>
    </row>
    <row r="582" spans="1:16" ht="12.75" customHeight="1" x14ac:dyDescent="0.2">
      <c r="A582" s="26" t="s">
        <v>51</v>
      </c>
      <c r="E582" s="27" t="s">
        <v>560</v>
      </c>
    </row>
    <row r="583" spans="1:16" ht="12.75" customHeight="1" x14ac:dyDescent="0.2">
      <c r="A583" s="26" t="s">
        <v>52</v>
      </c>
      <c r="E583" s="28" t="s">
        <v>46</v>
      </c>
    </row>
    <row r="584" spans="1:16" ht="12.75" customHeight="1" x14ac:dyDescent="0.2">
      <c r="E584" s="27" t="s">
        <v>46</v>
      </c>
    </row>
    <row r="585" spans="1:16" ht="12.75" customHeight="1" x14ac:dyDescent="0.2">
      <c r="A585" t="s">
        <v>43</v>
      </c>
      <c r="B585" s="4" t="s">
        <v>557</v>
      </c>
      <c r="C585" s="4" t="s">
        <v>561</v>
      </c>
      <c r="D585" t="s">
        <v>46</v>
      </c>
      <c r="E585" s="22" t="s">
        <v>562</v>
      </c>
      <c r="F585" s="23" t="s">
        <v>350</v>
      </c>
      <c r="G585" s="24">
        <v>5</v>
      </c>
      <c r="H585" s="23">
        <v>0</v>
      </c>
      <c r="I585" s="23">
        <f>ROUND(G585*H585,6)</f>
        <v>0</v>
      </c>
      <c r="L585" s="25">
        <v>0</v>
      </c>
      <c r="M585" s="20">
        <f>ROUND(ROUND(L585,2)*ROUND(G585,3),2)</f>
        <v>0</v>
      </c>
      <c r="N585" s="23" t="s">
        <v>57</v>
      </c>
      <c r="O585">
        <f>(M585*21)/100</f>
        <v>0</v>
      </c>
      <c r="P585" t="s">
        <v>50</v>
      </c>
    </row>
    <row r="586" spans="1:16" ht="12.75" customHeight="1" x14ac:dyDescent="0.2">
      <c r="A586" s="26" t="s">
        <v>51</v>
      </c>
      <c r="E586" s="27" t="s">
        <v>563</v>
      </c>
    </row>
    <row r="587" spans="1:16" ht="12.75" customHeight="1" x14ac:dyDescent="0.2">
      <c r="A587" s="26" t="s">
        <v>52</v>
      </c>
      <c r="E587" s="28" t="s">
        <v>46</v>
      </c>
    </row>
    <row r="588" spans="1:16" ht="12.75" customHeight="1" x14ac:dyDescent="0.2">
      <c r="E588" s="27" t="s">
        <v>46</v>
      </c>
    </row>
    <row r="589" spans="1:16" ht="12.75" customHeight="1" x14ac:dyDescent="0.2">
      <c r="A589" t="s">
        <v>37</v>
      </c>
      <c r="C589" s="5" t="s">
        <v>564</v>
      </c>
      <c r="E589" s="21" t="s">
        <v>565</v>
      </c>
      <c r="J589" s="20">
        <f>0+J590+J595</f>
        <v>0</v>
      </c>
      <c r="K589" s="20">
        <f>0+K590+K595</f>
        <v>0</v>
      </c>
      <c r="L589" s="20">
        <f>0+L590+L595</f>
        <v>0</v>
      </c>
      <c r="M589" s="20">
        <f>0+M590+M595</f>
        <v>0</v>
      </c>
    </row>
    <row r="590" spans="1:16" ht="12.75" customHeight="1" x14ac:dyDescent="0.2">
      <c r="A590" t="s">
        <v>40</v>
      </c>
      <c r="C590" s="5" t="s">
        <v>184</v>
      </c>
      <c r="E590" s="21" t="s">
        <v>185</v>
      </c>
      <c r="J590" s="20">
        <f>0</f>
        <v>0</v>
      </c>
      <c r="K590" s="20">
        <f>0</f>
        <v>0</v>
      </c>
      <c r="L590" s="20">
        <f>0+L591</f>
        <v>0</v>
      </c>
      <c r="M590" s="20">
        <f>0+M591</f>
        <v>0</v>
      </c>
    </row>
    <row r="591" spans="1:16" ht="12.75" customHeight="1" x14ac:dyDescent="0.2">
      <c r="A591" t="s">
        <v>43</v>
      </c>
      <c r="B591" s="4" t="s">
        <v>379</v>
      </c>
      <c r="C591" s="4" t="s">
        <v>566</v>
      </c>
      <c r="D591" t="s">
        <v>46</v>
      </c>
      <c r="E591" s="22" t="s">
        <v>567</v>
      </c>
      <c r="F591" s="23" t="s">
        <v>350</v>
      </c>
      <c r="G591" s="24">
        <v>15</v>
      </c>
      <c r="H591" s="23">
        <v>0</v>
      </c>
      <c r="I591" s="23">
        <f>ROUND(G591*H591,6)</f>
        <v>0</v>
      </c>
      <c r="L591" s="25">
        <v>0</v>
      </c>
      <c r="M591" s="20">
        <f>ROUND(ROUND(L591,2)*ROUND(G591,3),2)</f>
        <v>0</v>
      </c>
      <c r="N591" s="23" t="s">
        <v>57</v>
      </c>
      <c r="O591">
        <f>(M591*21)/100</f>
        <v>0</v>
      </c>
      <c r="P591" t="s">
        <v>50</v>
      </c>
    </row>
    <row r="592" spans="1:16" ht="12.75" customHeight="1" x14ac:dyDescent="0.2">
      <c r="A592" s="26" t="s">
        <v>51</v>
      </c>
      <c r="E592" s="27" t="s">
        <v>567</v>
      </c>
    </row>
    <row r="593" spans="1:16" ht="12.75" customHeight="1" x14ac:dyDescent="0.2">
      <c r="A593" s="26" t="s">
        <v>52</v>
      </c>
      <c r="E593" s="28" t="s">
        <v>46</v>
      </c>
    </row>
    <row r="594" spans="1:16" ht="12.75" customHeight="1" x14ac:dyDescent="0.2">
      <c r="E594" s="27" t="s">
        <v>46</v>
      </c>
    </row>
    <row r="595" spans="1:16" ht="12.75" customHeight="1" x14ac:dyDescent="0.2">
      <c r="A595" t="s">
        <v>40</v>
      </c>
      <c r="C595" s="5" t="s">
        <v>483</v>
      </c>
      <c r="E595" s="21" t="s">
        <v>568</v>
      </c>
      <c r="J595" s="20">
        <f>0</f>
        <v>0</v>
      </c>
      <c r="K595" s="20">
        <f>0</f>
        <v>0</v>
      </c>
      <c r="L595" s="20">
        <f>0+L596+L600+L604+L608+L612+L616+L620+L624+L628+L632+L636+L640+L644+L648+L652+L656+L660+L664+L668</f>
        <v>0</v>
      </c>
      <c r="M595" s="20">
        <f>0+M596+M600+M604+M608+M612+M616+M620+M624+M628+M632+M636+M640+M644+M648+M652+M656+M660+M664+M668</f>
        <v>0</v>
      </c>
    </row>
    <row r="596" spans="1:16" ht="28.5" customHeight="1" x14ac:dyDescent="0.2">
      <c r="A596" t="s">
        <v>43</v>
      </c>
      <c r="B596" s="4" t="s">
        <v>360</v>
      </c>
      <c r="C596" s="4" t="s">
        <v>360</v>
      </c>
      <c r="D596" t="s">
        <v>46</v>
      </c>
      <c r="E596" s="22" t="s">
        <v>675</v>
      </c>
      <c r="F596" s="23" t="s">
        <v>339</v>
      </c>
      <c r="G596" s="24">
        <v>1</v>
      </c>
      <c r="H596" s="23">
        <v>0</v>
      </c>
      <c r="I596" s="23">
        <f>ROUND(G596*H596,6)</f>
        <v>0</v>
      </c>
      <c r="L596" s="25">
        <v>0</v>
      </c>
      <c r="M596" s="20">
        <f>ROUND(ROUND(L596,2)*ROUND(G596,3),2)</f>
        <v>0</v>
      </c>
      <c r="N596" s="23" t="s">
        <v>57</v>
      </c>
      <c r="O596">
        <f>(M596*21)/100</f>
        <v>0</v>
      </c>
      <c r="P596" t="s">
        <v>50</v>
      </c>
    </row>
    <row r="597" spans="1:16" ht="39.75" customHeight="1" x14ac:dyDescent="0.2">
      <c r="A597" s="26" t="s">
        <v>51</v>
      </c>
      <c r="E597" s="27" t="s">
        <v>676</v>
      </c>
    </row>
    <row r="598" spans="1:16" ht="12.75" customHeight="1" x14ac:dyDescent="0.2">
      <c r="A598" s="26" t="s">
        <v>52</v>
      </c>
      <c r="E598" s="28" t="s">
        <v>46</v>
      </c>
    </row>
    <row r="599" spans="1:16" ht="12.75" customHeight="1" x14ac:dyDescent="0.2">
      <c r="E599" s="27" t="s">
        <v>46</v>
      </c>
    </row>
    <row r="600" spans="1:16" ht="26.25" customHeight="1" x14ac:dyDescent="0.2">
      <c r="A600" t="s">
        <v>43</v>
      </c>
      <c r="B600" s="4" t="s">
        <v>413</v>
      </c>
      <c r="C600" s="4" t="s">
        <v>413</v>
      </c>
      <c r="D600" t="s">
        <v>46</v>
      </c>
      <c r="E600" s="22" t="s">
        <v>677</v>
      </c>
      <c r="F600" s="23" t="s">
        <v>189</v>
      </c>
      <c r="G600" s="24">
        <v>1</v>
      </c>
      <c r="H600" s="23">
        <v>0</v>
      </c>
      <c r="I600" s="23">
        <f>ROUND(G600*H600,6)</f>
        <v>0</v>
      </c>
      <c r="L600" s="25">
        <v>0</v>
      </c>
      <c r="M600" s="20">
        <f>ROUND(ROUND(L600,2)*ROUND(G600,3),2)</f>
        <v>0</v>
      </c>
      <c r="N600" s="23" t="s">
        <v>57</v>
      </c>
      <c r="O600">
        <f>(M600*21)/100</f>
        <v>0</v>
      </c>
      <c r="P600" t="s">
        <v>50</v>
      </c>
    </row>
    <row r="601" spans="1:16" ht="28.5" customHeight="1" x14ac:dyDescent="0.2">
      <c r="A601" s="26" t="s">
        <v>51</v>
      </c>
      <c r="E601" s="27" t="s">
        <v>677</v>
      </c>
    </row>
    <row r="602" spans="1:16" ht="12.75" customHeight="1" x14ac:dyDescent="0.2">
      <c r="A602" s="26" t="s">
        <v>52</v>
      </c>
      <c r="E602" s="28" t="s">
        <v>46</v>
      </c>
    </row>
    <row r="603" spans="1:16" ht="12.75" customHeight="1" x14ac:dyDescent="0.2">
      <c r="E603" s="27" t="s">
        <v>46</v>
      </c>
    </row>
    <row r="604" spans="1:16" ht="12.75" customHeight="1" x14ac:dyDescent="0.2">
      <c r="A604" t="s">
        <v>43</v>
      </c>
      <c r="B604" s="4" t="s">
        <v>370</v>
      </c>
      <c r="C604" s="4" t="s">
        <v>422</v>
      </c>
      <c r="D604" t="s">
        <v>46</v>
      </c>
      <c r="E604" s="22" t="s">
        <v>678</v>
      </c>
      <c r="F604" s="23" t="s">
        <v>189</v>
      </c>
      <c r="G604" s="24">
        <v>1</v>
      </c>
      <c r="H604" s="23">
        <v>0</v>
      </c>
      <c r="I604" s="23">
        <f>ROUND(G604*H604,6)</f>
        <v>0</v>
      </c>
      <c r="L604" s="25">
        <v>0</v>
      </c>
      <c r="M604" s="20">
        <f>ROUND(ROUND(L604,2)*ROUND(G604,3),2)</f>
        <v>0</v>
      </c>
      <c r="N604" s="23" t="s">
        <v>57</v>
      </c>
      <c r="O604">
        <f>(M604*21)/100</f>
        <v>0</v>
      </c>
      <c r="P604" t="s">
        <v>50</v>
      </c>
    </row>
    <row r="605" spans="1:16" ht="12.75" customHeight="1" x14ac:dyDescent="0.2">
      <c r="A605" s="26" t="s">
        <v>51</v>
      </c>
      <c r="E605" s="27" t="s">
        <v>678</v>
      </c>
    </row>
    <row r="606" spans="1:16" ht="12.75" customHeight="1" x14ac:dyDescent="0.2">
      <c r="A606" s="26" t="s">
        <v>52</v>
      </c>
      <c r="E606" s="28" t="s">
        <v>46</v>
      </c>
    </row>
    <row r="607" spans="1:16" ht="12.75" customHeight="1" x14ac:dyDescent="0.2">
      <c r="E607" s="27" t="s">
        <v>46</v>
      </c>
    </row>
    <row r="608" spans="1:16" ht="12.75" customHeight="1" x14ac:dyDescent="0.2">
      <c r="A608" t="s">
        <v>43</v>
      </c>
      <c r="B608" s="4" t="s">
        <v>467</v>
      </c>
      <c r="C608" s="4" t="s">
        <v>385</v>
      </c>
      <c r="D608" t="s">
        <v>46</v>
      </c>
      <c r="E608" s="22" t="s">
        <v>679</v>
      </c>
      <c r="F608" s="23" t="s">
        <v>189</v>
      </c>
      <c r="G608" s="24">
        <v>4</v>
      </c>
      <c r="H608" s="23">
        <v>0</v>
      </c>
      <c r="I608" s="23">
        <f>ROUND(G608*H608,6)</f>
        <v>0</v>
      </c>
      <c r="L608" s="25">
        <v>0</v>
      </c>
      <c r="M608" s="20">
        <f>ROUND(ROUND(L608,2)*ROUND(G608,3),2)</f>
        <v>0</v>
      </c>
      <c r="N608" s="23" t="s">
        <v>57</v>
      </c>
      <c r="O608">
        <f>(M608*21)/100</f>
        <v>0</v>
      </c>
      <c r="P608" t="s">
        <v>50</v>
      </c>
    </row>
    <row r="609" spans="1:16" ht="12.75" customHeight="1" x14ac:dyDescent="0.2">
      <c r="A609" s="26" t="s">
        <v>51</v>
      </c>
      <c r="E609" s="27" t="s">
        <v>679</v>
      </c>
    </row>
    <row r="610" spans="1:16" ht="12.75" customHeight="1" x14ac:dyDescent="0.2">
      <c r="A610" s="26" t="s">
        <v>52</v>
      </c>
      <c r="E610" s="28" t="s">
        <v>46</v>
      </c>
    </row>
    <row r="611" spans="1:16" ht="12.75" customHeight="1" x14ac:dyDescent="0.2">
      <c r="E611" s="27" t="s">
        <v>46</v>
      </c>
    </row>
    <row r="612" spans="1:16" ht="12.75" customHeight="1" x14ac:dyDescent="0.2">
      <c r="A612" t="s">
        <v>43</v>
      </c>
      <c r="B612" s="4" t="s">
        <v>422</v>
      </c>
      <c r="C612" s="4" t="s">
        <v>467</v>
      </c>
      <c r="D612" t="s">
        <v>46</v>
      </c>
      <c r="E612" s="22" t="s">
        <v>680</v>
      </c>
      <c r="F612" s="23" t="s">
        <v>189</v>
      </c>
      <c r="G612" s="24">
        <v>1</v>
      </c>
      <c r="H612" s="23">
        <v>0</v>
      </c>
      <c r="I612" s="23">
        <f>ROUND(G612*H612,6)</f>
        <v>0</v>
      </c>
      <c r="L612" s="25">
        <v>0</v>
      </c>
      <c r="M612" s="20">
        <f>ROUND(ROUND(L612,2)*ROUND(G612,3),2)</f>
        <v>0</v>
      </c>
      <c r="N612" s="23" t="s">
        <v>57</v>
      </c>
      <c r="O612">
        <f>(M612*21)/100</f>
        <v>0</v>
      </c>
      <c r="P612" t="s">
        <v>50</v>
      </c>
    </row>
    <row r="613" spans="1:16" ht="12.75" customHeight="1" x14ac:dyDescent="0.2">
      <c r="A613" s="26" t="s">
        <v>51</v>
      </c>
      <c r="E613" s="27" t="s">
        <v>680</v>
      </c>
    </row>
    <row r="614" spans="1:16" ht="12.75" customHeight="1" x14ac:dyDescent="0.2">
      <c r="A614" s="26" t="s">
        <v>52</v>
      </c>
      <c r="E614" s="28" t="s">
        <v>46</v>
      </c>
    </row>
    <row r="615" spans="1:16" ht="12.75" customHeight="1" x14ac:dyDescent="0.2">
      <c r="E615" s="27" t="s">
        <v>46</v>
      </c>
    </row>
    <row r="616" spans="1:16" ht="12.75" customHeight="1" x14ac:dyDescent="0.2">
      <c r="A616" t="s">
        <v>43</v>
      </c>
      <c r="B616" s="4" t="s">
        <v>382</v>
      </c>
      <c r="C616" s="4" t="s">
        <v>464</v>
      </c>
      <c r="D616" t="s">
        <v>46</v>
      </c>
      <c r="E616" s="22" t="s">
        <v>681</v>
      </c>
      <c r="F616" s="23" t="s">
        <v>189</v>
      </c>
      <c r="G616" s="24">
        <v>1</v>
      </c>
      <c r="H616" s="23">
        <v>0</v>
      </c>
      <c r="I616" s="23">
        <f>ROUND(G616*H616,6)</f>
        <v>0</v>
      </c>
      <c r="L616" s="25">
        <v>0</v>
      </c>
      <c r="M616" s="20">
        <f>ROUND(ROUND(L616,2)*ROUND(G616,3),2)</f>
        <v>0</v>
      </c>
      <c r="N616" s="23" t="s">
        <v>57</v>
      </c>
      <c r="O616">
        <f>(M616*21)/100</f>
        <v>0</v>
      </c>
      <c r="P616" t="s">
        <v>50</v>
      </c>
    </row>
    <row r="617" spans="1:16" ht="12.75" customHeight="1" x14ac:dyDescent="0.2">
      <c r="A617" s="26" t="s">
        <v>51</v>
      </c>
      <c r="E617" s="27" t="s">
        <v>681</v>
      </c>
    </row>
    <row r="618" spans="1:16" ht="12.75" customHeight="1" x14ac:dyDescent="0.2">
      <c r="A618" s="26" t="s">
        <v>52</v>
      </c>
      <c r="E618" s="28" t="s">
        <v>46</v>
      </c>
    </row>
    <row r="619" spans="1:16" ht="12.75" customHeight="1" x14ac:dyDescent="0.2">
      <c r="E619" s="27" t="s">
        <v>46</v>
      </c>
    </row>
    <row r="620" spans="1:16" ht="27.75" customHeight="1" x14ac:dyDescent="0.2">
      <c r="A620" t="s">
        <v>43</v>
      </c>
      <c r="B620" s="4" t="s">
        <v>464</v>
      </c>
      <c r="C620" s="4" t="s">
        <v>461</v>
      </c>
      <c r="D620" t="s">
        <v>46</v>
      </c>
      <c r="E620" s="22" t="s">
        <v>682</v>
      </c>
      <c r="F620" s="23" t="s">
        <v>189</v>
      </c>
      <c r="G620" s="24">
        <v>2</v>
      </c>
      <c r="H620" s="23">
        <v>0</v>
      </c>
      <c r="I620" s="23">
        <f>ROUND(G620*H620,6)</f>
        <v>0</v>
      </c>
      <c r="L620" s="25">
        <v>0</v>
      </c>
      <c r="M620" s="20">
        <f>ROUND(ROUND(L620,2)*ROUND(G620,3),2)</f>
        <v>0</v>
      </c>
      <c r="N620" s="23" t="s">
        <v>57</v>
      </c>
      <c r="O620">
        <f>(M620*21)/100</f>
        <v>0</v>
      </c>
      <c r="P620" t="s">
        <v>50</v>
      </c>
    </row>
    <row r="621" spans="1:16" ht="26.25" customHeight="1" x14ac:dyDescent="0.2">
      <c r="A621" s="26" t="s">
        <v>51</v>
      </c>
      <c r="E621" s="27" t="s">
        <v>682</v>
      </c>
    </row>
    <row r="622" spans="1:16" ht="12.75" customHeight="1" x14ac:dyDescent="0.2">
      <c r="A622" s="26" t="s">
        <v>52</v>
      </c>
      <c r="E622" s="28" t="s">
        <v>46</v>
      </c>
    </row>
    <row r="623" spans="1:16" ht="12.75" customHeight="1" x14ac:dyDescent="0.2">
      <c r="E623" s="27" t="s">
        <v>46</v>
      </c>
    </row>
    <row r="624" spans="1:16" ht="12.75" customHeight="1" x14ac:dyDescent="0.2">
      <c r="A624" t="s">
        <v>43</v>
      </c>
      <c r="B624" s="4" t="s">
        <v>365</v>
      </c>
      <c r="C624" s="4" t="s">
        <v>379</v>
      </c>
      <c r="D624" t="s">
        <v>46</v>
      </c>
      <c r="E624" s="22" t="s">
        <v>683</v>
      </c>
      <c r="F624" s="23" t="s">
        <v>189</v>
      </c>
      <c r="G624" s="24">
        <v>2</v>
      </c>
      <c r="H624" s="23">
        <v>0</v>
      </c>
      <c r="I624" s="23">
        <f>ROUND(G624*H624,6)</f>
        <v>0</v>
      </c>
      <c r="L624" s="25">
        <v>0</v>
      </c>
      <c r="M624" s="20">
        <f>ROUND(ROUND(L624,2)*ROUND(G624,3),2)</f>
        <v>0</v>
      </c>
      <c r="N624" s="23" t="s">
        <v>57</v>
      </c>
      <c r="O624">
        <f>(M624*21)/100</f>
        <v>0</v>
      </c>
      <c r="P624" t="s">
        <v>50</v>
      </c>
    </row>
    <row r="625" spans="1:16" ht="12.75" customHeight="1" x14ac:dyDescent="0.2">
      <c r="A625" s="26" t="s">
        <v>51</v>
      </c>
      <c r="E625" s="27" t="s">
        <v>683</v>
      </c>
    </row>
    <row r="626" spans="1:16" ht="12.75" customHeight="1" x14ac:dyDescent="0.2">
      <c r="A626" s="26" t="s">
        <v>52</v>
      </c>
      <c r="E626" s="28" t="s">
        <v>46</v>
      </c>
    </row>
    <row r="627" spans="1:16" ht="12.75" customHeight="1" x14ac:dyDescent="0.2">
      <c r="E627" s="27" t="s">
        <v>46</v>
      </c>
    </row>
    <row r="628" spans="1:16" ht="12.75" customHeight="1" x14ac:dyDescent="0.2">
      <c r="A628" t="s">
        <v>43</v>
      </c>
      <c r="B628" s="4" t="s">
        <v>385</v>
      </c>
      <c r="C628" s="4" t="s">
        <v>365</v>
      </c>
      <c r="D628" t="s">
        <v>46</v>
      </c>
      <c r="E628" s="22" t="s">
        <v>684</v>
      </c>
      <c r="F628" s="23" t="s">
        <v>189</v>
      </c>
      <c r="G628" s="24">
        <v>4</v>
      </c>
      <c r="H628" s="23">
        <v>0</v>
      </c>
      <c r="I628" s="23">
        <f>ROUND(G628*H628,6)</f>
        <v>0</v>
      </c>
      <c r="L628" s="25">
        <v>0</v>
      </c>
      <c r="M628" s="20">
        <f>ROUND(ROUND(L628,2)*ROUND(G628,3),2)</f>
        <v>0</v>
      </c>
      <c r="N628" s="23" t="s">
        <v>57</v>
      </c>
      <c r="O628">
        <f>(M628*21)/100</f>
        <v>0</v>
      </c>
      <c r="P628" t="s">
        <v>50</v>
      </c>
    </row>
    <row r="629" spans="1:16" ht="12.75" customHeight="1" x14ac:dyDescent="0.2">
      <c r="A629" s="26" t="s">
        <v>51</v>
      </c>
      <c r="E629" s="27" t="s">
        <v>684</v>
      </c>
    </row>
    <row r="630" spans="1:16" ht="12.75" customHeight="1" x14ac:dyDescent="0.2">
      <c r="A630" s="26" t="s">
        <v>52</v>
      </c>
      <c r="E630" s="28" t="s">
        <v>46</v>
      </c>
    </row>
    <row r="631" spans="1:16" ht="12.75" customHeight="1" x14ac:dyDescent="0.2">
      <c r="E631" s="27" t="s">
        <v>46</v>
      </c>
    </row>
    <row r="632" spans="1:16" ht="12.75" customHeight="1" x14ac:dyDescent="0.2">
      <c r="A632" t="s">
        <v>43</v>
      </c>
      <c r="B632" s="4" t="s">
        <v>50</v>
      </c>
      <c r="C632" s="4" t="s">
        <v>50</v>
      </c>
      <c r="D632" t="s">
        <v>46</v>
      </c>
      <c r="E632" s="22" t="s">
        <v>685</v>
      </c>
      <c r="F632" s="23" t="s">
        <v>189</v>
      </c>
      <c r="G632" s="24">
        <v>3</v>
      </c>
      <c r="H632" s="23">
        <v>0</v>
      </c>
      <c r="I632" s="23">
        <f>ROUND(G632*H632,6)</f>
        <v>0</v>
      </c>
      <c r="L632" s="25">
        <v>0</v>
      </c>
      <c r="M632" s="20">
        <f>ROUND(ROUND(L632,2)*ROUND(G632,3),2)</f>
        <v>0</v>
      </c>
      <c r="N632" s="23" t="s">
        <v>57</v>
      </c>
      <c r="O632">
        <f>(M632*21)/100</f>
        <v>0</v>
      </c>
      <c r="P632" t="s">
        <v>50</v>
      </c>
    </row>
    <row r="633" spans="1:16" ht="12.75" customHeight="1" x14ac:dyDescent="0.2">
      <c r="A633" s="26" t="s">
        <v>51</v>
      </c>
      <c r="E633" s="27" t="s">
        <v>685</v>
      </c>
    </row>
    <row r="634" spans="1:16" ht="12.75" customHeight="1" x14ac:dyDescent="0.2">
      <c r="A634" s="26" t="s">
        <v>52</v>
      </c>
      <c r="E634" s="28" t="s">
        <v>46</v>
      </c>
    </row>
    <row r="635" spans="1:16" ht="12.75" customHeight="1" x14ac:dyDescent="0.2">
      <c r="E635" s="27" t="s">
        <v>46</v>
      </c>
    </row>
    <row r="636" spans="1:16" ht="12.75" customHeight="1" x14ac:dyDescent="0.2">
      <c r="A636" t="s">
        <v>43</v>
      </c>
      <c r="B636" s="4" t="s">
        <v>461</v>
      </c>
      <c r="C636" s="4" t="s">
        <v>368</v>
      </c>
      <c r="D636" t="s">
        <v>46</v>
      </c>
      <c r="E636" s="22" t="s">
        <v>686</v>
      </c>
      <c r="F636" s="23" t="s">
        <v>89</v>
      </c>
      <c r="G636" s="24">
        <v>1</v>
      </c>
      <c r="H636" s="23">
        <v>0</v>
      </c>
      <c r="I636" s="23">
        <f>ROUND(G636*H636,6)</f>
        <v>0</v>
      </c>
      <c r="L636" s="25">
        <v>0</v>
      </c>
      <c r="M636" s="20">
        <f>ROUND(ROUND(L636,2)*ROUND(G636,3),2)</f>
        <v>0</v>
      </c>
      <c r="N636" s="23" t="s">
        <v>57</v>
      </c>
      <c r="O636">
        <f>(M636*21)/100</f>
        <v>0</v>
      </c>
      <c r="P636" t="s">
        <v>50</v>
      </c>
    </row>
    <row r="637" spans="1:16" ht="12.75" customHeight="1" x14ac:dyDescent="0.2">
      <c r="A637" s="26" t="s">
        <v>51</v>
      </c>
      <c r="E637" s="27" t="s">
        <v>687</v>
      </c>
    </row>
    <row r="638" spans="1:16" ht="12.75" customHeight="1" x14ac:dyDescent="0.2">
      <c r="A638" s="26" t="s">
        <v>52</v>
      </c>
      <c r="E638" s="28" t="s">
        <v>46</v>
      </c>
    </row>
    <row r="639" spans="1:16" ht="12.75" customHeight="1" x14ac:dyDescent="0.2">
      <c r="E639" s="27" t="s">
        <v>46</v>
      </c>
    </row>
    <row r="640" spans="1:16" ht="12.75" customHeight="1" x14ac:dyDescent="0.2">
      <c r="A640" t="s">
        <v>43</v>
      </c>
      <c r="B640" s="4" t="s">
        <v>440</v>
      </c>
      <c r="C640" s="4" t="s">
        <v>440</v>
      </c>
      <c r="D640" t="s">
        <v>46</v>
      </c>
      <c r="E640" s="22" t="s">
        <v>688</v>
      </c>
      <c r="F640" s="23" t="s">
        <v>189</v>
      </c>
      <c r="G640" s="24">
        <v>2</v>
      </c>
      <c r="H640" s="23">
        <v>0</v>
      </c>
      <c r="I640" s="23">
        <f>ROUND(G640*H640,6)</f>
        <v>0</v>
      </c>
      <c r="L640" s="25">
        <v>0</v>
      </c>
      <c r="M640" s="20">
        <f>ROUND(ROUND(L640,2)*ROUND(G640,3),2)</f>
        <v>0</v>
      </c>
      <c r="N640" s="23" t="s">
        <v>57</v>
      </c>
      <c r="O640">
        <f>(M640*21)/100</f>
        <v>0</v>
      </c>
      <c r="P640" t="s">
        <v>50</v>
      </c>
    </row>
    <row r="641" spans="1:16" ht="12.75" customHeight="1" x14ac:dyDescent="0.2">
      <c r="A641" s="26" t="s">
        <v>51</v>
      </c>
      <c r="E641" s="27" t="s">
        <v>688</v>
      </c>
    </row>
    <row r="642" spans="1:16" ht="12.75" customHeight="1" x14ac:dyDescent="0.2">
      <c r="A642" s="26" t="s">
        <v>52</v>
      </c>
      <c r="E642" s="28" t="s">
        <v>46</v>
      </c>
    </row>
    <row r="643" spans="1:16" ht="12.75" customHeight="1" x14ac:dyDescent="0.2">
      <c r="E643" s="27" t="s">
        <v>46</v>
      </c>
    </row>
    <row r="644" spans="1:16" ht="12.75" customHeight="1" x14ac:dyDescent="0.2">
      <c r="A644" t="s">
        <v>43</v>
      </c>
      <c r="B644" s="4" t="s">
        <v>456</v>
      </c>
      <c r="C644" s="4" t="s">
        <v>456</v>
      </c>
      <c r="D644" t="s">
        <v>46</v>
      </c>
      <c r="E644" s="22" t="s">
        <v>689</v>
      </c>
      <c r="F644" s="23" t="s">
        <v>189</v>
      </c>
      <c r="G644" s="24">
        <v>2</v>
      </c>
      <c r="H644" s="23">
        <v>0</v>
      </c>
      <c r="I644" s="23">
        <f>ROUND(G644*H644,6)</f>
        <v>0</v>
      </c>
      <c r="L644" s="25">
        <v>0</v>
      </c>
      <c r="M644" s="20">
        <f>ROUND(ROUND(L644,2)*ROUND(G644,3),2)</f>
        <v>0</v>
      </c>
      <c r="N644" s="23" t="s">
        <v>57</v>
      </c>
      <c r="O644">
        <f>(M644*21)/100</f>
        <v>0</v>
      </c>
      <c r="P644" t="s">
        <v>50</v>
      </c>
    </row>
    <row r="645" spans="1:16" ht="12.75" customHeight="1" x14ac:dyDescent="0.2">
      <c r="A645" s="26" t="s">
        <v>51</v>
      </c>
      <c r="E645" s="27" t="s">
        <v>689</v>
      </c>
    </row>
    <row r="646" spans="1:16" ht="12.75" customHeight="1" x14ac:dyDescent="0.2">
      <c r="A646" s="26" t="s">
        <v>52</v>
      </c>
      <c r="E646" s="28" t="s">
        <v>46</v>
      </c>
    </row>
    <row r="647" spans="1:16" ht="12.75" customHeight="1" x14ac:dyDescent="0.2">
      <c r="E647" s="27" t="s">
        <v>46</v>
      </c>
    </row>
    <row r="648" spans="1:16" ht="12.75" customHeight="1" x14ac:dyDescent="0.2">
      <c r="A648" t="s">
        <v>43</v>
      </c>
      <c r="B648" s="4" t="s">
        <v>410</v>
      </c>
      <c r="C648" s="4" t="s">
        <v>410</v>
      </c>
      <c r="D648" t="s">
        <v>46</v>
      </c>
      <c r="E648" s="22" t="s">
        <v>690</v>
      </c>
      <c r="F648" s="23" t="s">
        <v>189</v>
      </c>
      <c r="G648" s="24">
        <v>6</v>
      </c>
      <c r="H648" s="23">
        <v>0</v>
      </c>
      <c r="I648" s="23">
        <f>ROUND(G648*H648,6)</f>
        <v>0</v>
      </c>
      <c r="L648" s="25">
        <v>0</v>
      </c>
      <c r="M648" s="20">
        <f>ROUND(ROUND(L648,2)*ROUND(G648,3),2)</f>
        <v>0</v>
      </c>
      <c r="N648" s="23" t="s">
        <v>57</v>
      </c>
      <c r="O648">
        <f>(M648*21)/100</f>
        <v>0</v>
      </c>
      <c r="P648" t="s">
        <v>50</v>
      </c>
    </row>
    <row r="649" spans="1:16" ht="12.75" customHeight="1" x14ac:dyDescent="0.2">
      <c r="A649" s="26" t="s">
        <v>51</v>
      </c>
      <c r="E649" s="27" t="s">
        <v>690</v>
      </c>
    </row>
    <row r="650" spans="1:16" ht="12.75" customHeight="1" x14ac:dyDescent="0.2">
      <c r="A650" s="26" t="s">
        <v>52</v>
      </c>
      <c r="E650" s="28" t="s">
        <v>46</v>
      </c>
    </row>
    <row r="651" spans="1:16" ht="12.75" customHeight="1" x14ac:dyDescent="0.2">
      <c r="E651" s="27" t="s">
        <v>46</v>
      </c>
    </row>
    <row r="652" spans="1:16" ht="12.75" customHeight="1" x14ac:dyDescent="0.2">
      <c r="A652" t="s">
        <v>43</v>
      </c>
      <c r="B652" s="4" t="s">
        <v>41</v>
      </c>
      <c r="C652" s="4" t="s">
        <v>41</v>
      </c>
      <c r="D652" t="s">
        <v>46</v>
      </c>
      <c r="E652" s="22" t="s">
        <v>691</v>
      </c>
      <c r="F652" s="23" t="s">
        <v>339</v>
      </c>
      <c r="G652" s="24">
        <v>2</v>
      </c>
      <c r="H652" s="23">
        <v>0</v>
      </c>
      <c r="I652" s="23">
        <f>ROUND(G652*H652,6)</f>
        <v>0</v>
      </c>
      <c r="L652" s="25">
        <v>0</v>
      </c>
      <c r="M652" s="20">
        <f>ROUND(ROUND(L652,2)*ROUND(G652,3),2)</f>
        <v>0</v>
      </c>
      <c r="N652" s="23" t="s">
        <v>57</v>
      </c>
      <c r="O652">
        <f>(M652*21)/100</f>
        <v>0</v>
      </c>
      <c r="P652" t="s">
        <v>50</v>
      </c>
    </row>
    <row r="653" spans="1:16" ht="12.75" customHeight="1" x14ac:dyDescent="0.2">
      <c r="A653" s="26" t="s">
        <v>51</v>
      </c>
      <c r="E653" s="27" t="s">
        <v>691</v>
      </c>
    </row>
    <row r="654" spans="1:16" ht="12.75" customHeight="1" x14ac:dyDescent="0.2">
      <c r="A654" s="26" t="s">
        <v>52</v>
      </c>
      <c r="E654" s="28" t="s">
        <v>46</v>
      </c>
    </row>
    <row r="655" spans="1:16" ht="12.75" customHeight="1" x14ac:dyDescent="0.2">
      <c r="E655" s="27" t="s">
        <v>46</v>
      </c>
    </row>
    <row r="656" spans="1:16" ht="27" customHeight="1" x14ac:dyDescent="0.2">
      <c r="A656" t="s">
        <v>43</v>
      </c>
      <c r="B656" s="4" t="s">
        <v>399</v>
      </c>
      <c r="C656" s="4" t="s">
        <v>692</v>
      </c>
      <c r="D656" t="s">
        <v>46</v>
      </c>
      <c r="E656" s="22" t="s">
        <v>693</v>
      </c>
      <c r="F656" s="23" t="s">
        <v>189</v>
      </c>
      <c r="G656" s="24">
        <v>21</v>
      </c>
      <c r="H656" s="23">
        <v>0</v>
      </c>
      <c r="I656" s="23">
        <f>ROUND(G656*H656,6)</f>
        <v>0</v>
      </c>
      <c r="L656" s="25">
        <v>0</v>
      </c>
      <c r="M656" s="20">
        <f>ROUND(ROUND(L656,2)*ROUND(G656,3),2)</f>
        <v>0</v>
      </c>
      <c r="N656" s="23" t="s">
        <v>57</v>
      </c>
      <c r="O656">
        <f>(M656*21)/100</f>
        <v>0</v>
      </c>
      <c r="P656" t="s">
        <v>50</v>
      </c>
    </row>
    <row r="657" spans="1:16" ht="28.5" customHeight="1" x14ac:dyDescent="0.2">
      <c r="A657" s="26" t="s">
        <v>51</v>
      </c>
      <c r="E657" s="27" t="s">
        <v>693</v>
      </c>
    </row>
    <row r="658" spans="1:16" ht="12.75" customHeight="1" x14ac:dyDescent="0.2">
      <c r="A658" s="26" t="s">
        <v>52</v>
      </c>
      <c r="E658" s="28" t="s">
        <v>46</v>
      </c>
    </row>
    <row r="659" spans="1:16" ht="12.75" customHeight="1" x14ac:dyDescent="0.2">
      <c r="E659" s="27" t="s">
        <v>46</v>
      </c>
    </row>
    <row r="660" spans="1:16" ht="28.5" customHeight="1" x14ac:dyDescent="0.2">
      <c r="A660" t="s">
        <v>43</v>
      </c>
      <c r="B660" s="4" t="s">
        <v>391</v>
      </c>
      <c r="C660" s="4" t="s">
        <v>694</v>
      </c>
      <c r="D660" t="s">
        <v>46</v>
      </c>
      <c r="E660" s="22" t="s">
        <v>695</v>
      </c>
      <c r="F660" s="23" t="s">
        <v>189</v>
      </c>
      <c r="G660" s="24">
        <v>4</v>
      </c>
      <c r="H660" s="23">
        <v>0</v>
      </c>
      <c r="I660" s="23">
        <f>ROUND(G660*H660,6)</f>
        <v>0</v>
      </c>
      <c r="L660" s="25">
        <v>0</v>
      </c>
      <c r="M660" s="20">
        <f>ROUND(ROUND(L660,2)*ROUND(G660,3),2)</f>
        <v>0</v>
      </c>
      <c r="N660" s="23" t="s">
        <v>57</v>
      </c>
      <c r="O660">
        <f>(M660*21)/100</f>
        <v>0</v>
      </c>
      <c r="P660" t="s">
        <v>50</v>
      </c>
    </row>
    <row r="661" spans="1:16" ht="26.25" customHeight="1" x14ac:dyDescent="0.2">
      <c r="A661" s="26" t="s">
        <v>51</v>
      </c>
      <c r="E661" s="27" t="s">
        <v>695</v>
      </c>
    </row>
    <row r="662" spans="1:16" ht="12.75" customHeight="1" x14ac:dyDescent="0.2">
      <c r="A662" s="26" t="s">
        <v>52</v>
      </c>
      <c r="E662" s="28" t="s">
        <v>46</v>
      </c>
    </row>
    <row r="663" spans="1:16" ht="12.75" customHeight="1" x14ac:dyDescent="0.2">
      <c r="E663" s="27" t="s">
        <v>46</v>
      </c>
    </row>
    <row r="664" spans="1:16" ht="12.75" customHeight="1" x14ac:dyDescent="0.2">
      <c r="A664" t="s">
        <v>43</v>
      </c>
      <c r="B664" s="4" t="s">
        <v>407</v>
      </c>
      <c r="C664" s="4" t="s">
        <v>407</v>
      </c>
      <c r="D664" t="s">
        <v>46</v>
      </c>
      <c r="E664" s="22" t="s">
        <v>696</v>
      </c>
      <c r="F664" s="23" t="s">
        <v>189</v>
      </c>
      <c r="G664" s="24">
        <v>4</v>
      </c>
      <c r="H664" s="23">
        <v>0</v>
      </c>
      <c r="I664" s="23">
        <f>ROUND(G664*H664,6)</f>
        <v>0</v>
      </c>
      <c r="L664" s="25">
        <v>0</v>
      </c>
      <c r="M664" s="20">
        <f>ROUND(ROUND(L664,2)*ROUND(G664,3),2)</f>
        <v>0</v>
      </c>
      <c r="N664" s="23" t="s">
        <v>57</v>
      </c>
      <c r="O664">
        <f>(M664*21)/100</f>
        <v>0</v>
      </c>
      <c r="P664" t="s">
        <v>50</v>
      </c>
    </row>
    <row r="665" spans="1:16" ht="12.75" customHeight="1" x14ac:dyDescent="0.2">
      <c r="A665" s="26" t="s">
        <v>51</v>
      </c>
      <c r="E665" s="27" t="s">
        <v>696</v>
      </c>
    </row>
    <row r="666" spans="1:16" ht="12.75" customHeight="1" x14ac:dyDescent="0.2">
      <c r="A666" s="26" t="s">
        <v>52</v>
      </c>
      <c r="E666" s="28" t="s">
        <v>46</v>
      </c>
    </row>
    <row r="667" spans="1:16" ht="12.75" customHeight="1" x14ac:dyDescent="0.2">
      <c r="E667" s="27" t="s">
        <v>46</v>
      </c>
    </row>
    <row r="668" spans="1:16" ht="28.5" customHeight="1" x14ac:dyDescent="0.2">
      <c r="A668" t="s">
        <v>43</v>
      </c>
      <c r="B668" s="4" t="s">
        <v>280</v>
      </c>
      <c r="C668" s="4" t="s">
        <v>280</v>
      </c>
      <c r="D668" t="s">
        <v>46</v>
      </c>
      <c r="E668" s="22" t="s">
        <v>697</v>
      </c>
      <c r="F668" s="23" t="s">
        <v>189</v>
      </c>
      <c r="G668" s="24">
        <v>20</v>
      </c>
      <c r="H668" s="23">
        <v>0</v>
      </c>
      <c r="I668" s="23">
        <f>ROUND(G668*H668,6)</f>
        <v>0</v>
      </c>
      <c r="L668" s="25">
        <v>0</v>
      </c>
      <c r="M668" s="20">
        <f>ROUND(ROUND(L668,2)*ROUND(G668,3),2)</f>
        <v>0</v>
      </c>
      <c r="N668" s="23" t="s">
        <v>57</v>
      </c>
      <c r="O668">
        <f>(M668*21)/100</f>
        <v>0</v>
      </c>
      <c r="P668" t="s">
        <v>50</v>
      </c>
    </row>
    <row r="669" spans="1:16" ht="30" customHeight="1" x14ac:dyDescent="0.2">
      <c r="A669" s="26" t="s">
        <v>51</v>
      </c>
      <c r="E669" s="27" t="s">
        <v>697</v>
      </c>
    </row>
    <row r="670" spans="1:16" ht="12.75" customHeight="1" x14ac:dyDescent="0.2">
      <c r="A670" s="26" t="s">
        <v>52</v>
      </c>
      <c r="E670" s="28" t="s">
        <v>46</v>
      </c>
    </row>
    <row r="671" spans="1:16" ht="12.75" customHeight="1" x14ac:dyDescent="0.2">
      <c r="E671" s="27" t="s">
        <v>46</v>
      </c>
    </row>
    <row r="672" spans="1:16" ht="12.75" customHeight="1" x14ac:dyDescent="0.2">
      <c r="A672" t="s">
        <v>37</v>
      </c>
      <c r="C672" s="5" t="s">
        <v>698</v>
      </c>
      <c r="E672" s="21" t="s">
        <v>699</v>
      </c>
      <c r="J672" s="20">
        <f>0+J673</f>
        <v>0</v>
      </c>
      <c r="K672" s="20">
        <f>0+K673</f>
        <v>0</v>
      </c>
      <c r="L672" s="20">
        <f>0+L673</f>
        <v>0</v>
      </c>
      <c r="M672" s="20">
        <f>0+M673</f>
        <v>0</v>
      </c>
    </row>
    <row r="673" spans="1:16" ht="12.75" customHeight="1" x14ac:dyDescent="0.2">
      <c r="A673" t="s">
        <v>40</v>
      </c>
      <c r="C673" s="5" t="s">
        <v>363</v>
      </c>
      <c r="E673" s="21" t="s">
        <v>699</v>
      </c>
      <c r="J673" s="20">
        <f>0</f>
        <v>0</v>
      </c>
      <c r="K673" s="20">
        <f>0</f>
        <v>0</v>
      </c>
      <c r="L673" s="20">
        <f>0+L674+L678</f>
        <v>0</v>
      </c>
      <c r="M673" s="20">
        <f>0+M674+M678</f>
        <v>0</v>
      </c>
    </row>
    <row r="674" spans="1:16" ht="12.75" customHeight="1" x14ac:dyDescent="0.2">
      <c r="A674" t="s">
        <v>43</v>
      </c>
      <c r="B674" s="4" t="s">
        <v>446</v>
      </c>
      <c r="C674" s="4" t="s">
        <v>700</v>
      </c>
      <c r="D674" t="s">
        <v>46</v>
      </c>
      <c r="E674" s="22" t="s">
        <v>701</v>
      </c>
      <c r="F674" s="23" t="s">
        <v>350</v>
      </c>
      <c r="G674" s="24">
        <v>15</v>
      </c>
      <c r="H674" s="23">
        <v>0</v>
      </c>
      <c r="I674" s="23">
        <f>ROUND(G674*H674,6)</f>
        <v>0</v>
      </c>
      <c r="L674" s="25">
        <v>0</v>
      </c>
      <c r="M674" s="20">
        <f>ROUND(ROUND(L674,2)*ROUND(G674,3),2)</f>
        <v>0</v>
      </c>
      <c r="N674" s="23" t="s">
        <v>57</v>
      </c>
      <c r="O674">
        <f>(M674*21)/100</f>
        <v>0</v>
      </c>
      <c r="P674" t="s">
        <v>50</v>
      </c>
    </row>
    <row r="675" spans="1:16" ht="12.75" customHeight="1" x14ac:dyDescent="0.2">
      <c r="A675" s="26" t="s">
        <v>51</v>
      </c>
      <c r="E675" s="27" t="s">
        <v>702</v>
      </c>
    </row>
    <row r="676" spans="1:16" ht="12.75" customHeight="1" x14ac:dyDescent="0.2">
      <c r="A676" s="26" t="s">
        <v>52</v>
      </c>
      <c r="E676" s="28" t="s">
        <v>46</v>
      </c>
    </row>
    <row r="677" spans="1:16" ht="12.75" customHeight="1" x14ac:dyDescent="0.2">
      <c r="E677" s="27" t="s">
        <v>46</v>
      </c>
    </row>
    <row r="678" spans="1:16" ht="12.75" customHeight="1" x14ac:dyDescent="0.2">
      <c r="A678" t="s">
        <v>43</v>
      </c>
      <c r="B678" s="4" t="s">
        <v>382</v>
      </c>
      <c r="C678" s="4" t="s">
        <v>703</v>
      </c>
      <c r="D678" t="s">
        <v>46</v>
      </c>
      <c r="E678" s="22" t="s">
        <v>704</v>
      </c>
      <c r="F678" s="23" t="s">
        <v>189</v>
      </c>
      <c r="G678" s="24">
        <v>1</v>
      </c>
      <c r="H678" s="23">
        <v>0</v>
      </c>
      <c r="I678" s="23">
        <f>ROUND(G678*H678,6)</f>
        <v>0</v>
      </c>
      <c r="L678" s="25">
        <v>0</v>
      </c>
      <c r="M678" s="20">
        <f>ROUND(ROUND(L678,2)*ROUND(G678,3),2)</f>
        <v>0</v>
      </c>
      <c r="N678" s="23" t="s">
        <v>57</v>
      </c>
      <c r="O678">
        <f>(M678*21)/100</f>
        <v>0</v>
      </c>
      <c r="P678" t="s">
        <v>50</v>
      </c>
    </row>
    <row r="679" spans="1:16" ht="12.75" customHeight="1" x14ac:dyDescent="0.2">
      <c r="A679" s="26" t="s">
        <v>51</v>
      </c>
      <c r="E679" s="27"/>
    </row>
    <row r="680" spans="1:16" ht="12.75" customHeight="1" x14ac:dyDescent="0.2">
      <c r="A680" s="26" t="s">
        <v>52</v>
      </c>
      <c r="E680" s="28" t="s">
        <v>46</v>
      </c>
    </row>
    <row r="681" spans="1:16" ht="12.75" customHeight="1" x14ac:dyDescent="0.2">
      <c r="E681" s="27" t="s">
        <v>46</v>
      </c>
    </row>
  </sheetData>
  <sheetProtection algorithmName="SHA-512" hashValue="kL/G73gblo3pJj0abktcNhAFZ/KZRIQnJ1nMdmcOGtXdUDflPeZZuefc8elzK2lBuULfYe6bgYmkxW3lzwrjKg==" saltValue="QazpMmvStbTiF3otVKXecQ==" spinCount="100000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SO III 01</vt:lpstr>
      <vt:lpstr>SO III 02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simcisinovad</cp:lastModifiedBy>
  <dcterms:modified xsi:type="dcterms:W3CDTF">2018-07-18T10:03:26Z</dcterms:modified>
  <cp:category/>
  <cp:contentStatus/>
</cp:coreProperties>
</file>